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225" windowWidth="15450" windowHeight="1257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11" i="1" l="1"/>
  <c r="J111" i="1"/>
  <c r="I109" i="1"/>
  <c r="I111" i="1"/>
  <c r="I37" i="1" l="1"/>
  <c r="I26" i="1"/>
  <c r="J110" i="1"/>
  <c r="I110" i="1"/>
  <c r="I47" i="1"/>
  <c r="I45" i="1"/>
  <c r="I41" i="1"/>
  <c r="I22" i="1"/>
  <c r="I33" i="1"/>
  <c r="I48" i="1" l="1"/>
  <c r="I112" i="1" s="1"/>
  <c r="I107" i="1"/>
  <c r="I97" i="1" l="1"/>
  <c r="I85" i="1"/>
  <c r="I74" i="1"/>
  <c r="I56" i="1"/>
  <c r="I63" i="1"/>
  <c r="I36" i="1"/>
  <c r="I30" i="1"/>
  <c r="I60" i="1" l="1"/>
  <c r="I69" i="1" l="1"/>
  <c r="I28" i="1"/>
  <c r="I51" i="1" l="1"/>
  <c r="I113" i="1" s="1"/>
</calcChain>
</file>

<file path=xl/sharedStrings.xml><?xml version="1.0" encoding="utf-8"?>
<sst xmlns="http://schemas.openxmlformats.org/spreadsheetml/2006/main" count="357" uniqueCount="142">
  <si>
    <t>Наименование заказчика</t>
  </si>
  <si>
    <t>Управление федеральной службы по надзору в сфере связи, информационных технологий и массовых коммуникаций по Тамбовской области (Управление Роскомнадзора по Тамбовской области</t>
  </si>
  <si>
    <t>Юридический адрес, телефон, электронная почта заказчика</t>
  </si>
  <si>
    <t>ИНН</t>
  </si>
  <si>
    <t>КПП</t>
  </si>
  <si>
    <t>ОКТМО</t>
  </si>
  <si>
    <t>КБК</t>
  </si>
  <si>
    <t>ОКВЭД</t>
  </si>
  <si>
    <t>ОКДП</t>
  </si>
  <si>
    <t>Условия контракта</t>
  </si>
  <si>
    <t>Способ размещения заказа</t>
  </si>
  <si>
    <t>Обоснование внесения изменений</t>
  </si>
  <si>
    <t>№ заказа (№ лота)</t>
  </si>
  <si>
    <t>Наименование предмета контракта</t>
  </si>
  <si>
    <t>Минимально необходимые требования, предъявляемые к предмету контракта</t>
  </si>
  <si>
    <t>Ед. изме-рения</t>
  </si>
  <si>
    <t>Кол-во (объем)</t>
  </si>
  <si>
    <t>Ориентировочная начальная (максимальная) цена контракта</t>
  </si>
  <si>
    <t>Условия финансового обеспечения исполнения контракта (включая размер аванса *)</t>
  </si>
  <si>
    <t>График осуществления процедур закупки</t>
  </si>
  <si>
    <t>Срок размещения заказа</t>
  </si>
  <si>
    <t>Срок исполнения контракта (месяц, год)</t>
  </si>
  <si>
    <t>(мес., год)</t>
  </si>
  <si>
    <t>096 0401 2330019 242 225</t>
  </si>
  <si>
    <t>096 0401 2330019 244 223</t>
  </si>
  <si>
    <t>ЕП</t>
  </si>
  <si>
    <t>096 0401 2330019 244 225</t>
  </si>
  <si>
    <t>Заправка огнетушителей</t>
  </si>
  <si>
    <t>096 0401 2330019 244 226</t>
  </si>
  <si>
    <t>Подписка на периодические и справочные издания</t>
  </si>
  <si>
    <t>ОАЭФ</t>
  </si>
  <si>
    <t>096 0401 2330019 244 340</t>
  </si>
  <si>
    <t>ЗМО</t>
  </si>
  <si>
    <t xml:space="preserve">ПЛАН-ГРАФИК </t>
  </si>
  <si>
    <t>392000, г. Тамбов, ул. Советская, 182,                                                                                                               тел. 8 (4752) 56-06-57         E-mail:rsockanc68@rsoc.ru</t>
  </si>
  <si>
    <t>096 0401 2330019 242 221</t>
  </si>
  <si>
    <t>Услуги сотовой сязи</t>
  </si>
  <si>
    <t>Конверты маркированные</t>
  </si>
  <si>
    <t>Услуги ускоренной почты ЕМС</t>
  </si>
  <si>
    <t>Услуги фельдсвязи</t>
  </si>
  <si>
    <t>Пересылка и возврат заказной корреспонденции</t>
  </si>
  <si>
    <t>096 0401 2330019 244 221</t>
  </si>
  <si>
    <t>Поставка газа</t>
  </si>
  <si>
    <t>Водоснабжение и водоотведение</t>
  </si>
  <si>
    <t>Техническое обслуживание и ремонт нежилого помещения</t>
  </si>
  <si>
    <t>Сбор и вывоз ТБО</t>
  </si>
  <si>
    <t>Уборка помещений</t>
  </si>
  <si>
    <t>Периодическая проверка венканалов и дымоходов</t>
  </si>
  <si>
    <t>Техобслуживание и ремонт франкировальной машины</t>
  </si>
  <si>
    <t>Техническая экспертиза ОС</t>
  </si>
  <si>
    <t>Техобслуживание газового обрудования</t>
  </si>
  <si>
    <t xml:space="preserve">Обязательное страхование гражданской ответственности владельцев транспортных средств </t>
  </si>
  <si>
    <t>Охрана гаража</t>
  </si>
  <si>
    <t>Медицинское предрейсовое и послерейсовое освидетельствование водителей</t>
  </si>
  <si>
    <t>Услуги по предоставлению мест для стоянки служебного транспорта, за исключением услуг по договору аренды мест стоянки</t>
  </si>
  <si>
    <t>Выплаты независимым экспертам</t>
  </si>
  <si>
    <t>Утилизация материальных ценностей</t>
  </si>
  <si>
    <t>Оценка имущества</t>
  </si>
  <si>
    <t>Обработка документов для сдачи в архив</t>
  </si>
  <si>
    <t>Поставка нефтепродуктов</t>
  </si>
  <si>
    <t>Приобретение офисной бумаги</t>
  </si>
  <si>
    <t>Приобретение бланочной продукции (за исключением бланков строгой ототчетности)</t>
  </si>
  <si>
    <t>Приобретение почтовых конвертов</t>
  </si>
  <si>
    <t>Приобретение канцелярских товаров</t>
  </si>
  <si>
    <t>Приобретение запасных частей для автомобилей</t>
  </si>
  <si>
    <t>Приобретение книжной продукции</t>
  </si>
  <si>
    <t>Приобретение люминисцентных, сберегающих ламп</t>
  </si>
  <si>
    <t>Приобретение медикаментов</t>
  </si>
  <si>
    <t>Приобретение прочих товаров</t>
  </si>
  <si>
    <t>ВСЕГО процедур закупок</t>
  </si>
  <si>
    <t>размещения заказов на поставки товаров, выполнение работ, оказание услуг  для нужд Управления Роскомнадзора по Тамбовской области на 2015 год</t>
  </si>
  <si>
    <t xml:space="preserve">ПЛАН-ГРАФИК на 2015 год  </t>
  </si>
  <si>
    <t>0.96 0401 2330019 243. 225</t>
  </si>
  <si>
    <t xml:space="preserve">       ЕП</t>
  </si>
  <si>
    <t>Ед. поставщик</t>
  </si>
  <si>
    <t>Нотариальные услуги</t>
  </si>
  <si>
    <t>41.00.20.122</t>
  </si>
  <si>
    <t>70.32.13.623</t>
  </si>
  <si>
    <t>40.22.11.112</t>
  </si>
  <si>
    <t>64.1.12.190</t>
  </si>
  <si>
    <t>75.11.13</t>
  </si>
  <si>
    <t>64.11.12.140</t>
  </si>
  <si>
    <t>40.30.10.111</t>
  </si>
  <si>
    <t>64.20.18.130</t>
  </si>
  <si>
    <t>50.20.11.149</t>
  </si>
  <si>
    <t>72.60.10.000</t>
  </si>
  <si>
    <t>23.20.11.224</t>
  </si>
  <si>
    <t>34.30.20.990</t>
  </si>
  <si>
    <t>Отпуск тепловой энергии в горячей воде</t>
  </si>
  <si>
    <t>Заправка картриджей</t>
  </si>
  <si>
    <t>Ремонт компьютерной и оргтехники и заправка картриджей</t>
  </si>
  <si>
    <t>Расходы на техническое обслуживание копировальных машин и оборудования, относящихся к сфере икт</t>
  </si>
  <si>
    <t>Техническая экспертиза компьютерной и оргтехники</t>
  </si>
  <si>
    <t>096 0401 2330019 242 226</t>
  </si>
  <si>
    <t>Абонентское обслуживание программы 1С</t>
  </si>
  <si>
    <t>Приобретение неисключительных (пользовательских) лицензионных прав на программное обеспечение и базы данных</t>
  </si>
  <si>
    <t>Услуги по защите электронного документооборота с использованием сертифицированных средств криптографической защиты информации</t>
  </si>
  <si>
    <t>096 0401 2330019 242 340</t>
  </si>
  <si>
    <t>Расходы на оплату иных расходных материалов на ИКТ</t>
  </si>
  <si>
    <t>Расходы на приобретение частей и принадлежностей для рабочих станций, портативных цифровых ЭВМ</t>
  </si>
  <si>
    <t>Запрос котировок (не более 10% от общ год объема закупок)</t>
  </si>
  <si>
    <t>Совокупный объем закупок  на 2015</t>
  </si>
  <si>
    <t>ОАЭФ у СМП</t>
  </si>
  <si>
    <t>Поставка электроэнергии</t>
  </si>
  <si>
    <t>Расходы на оказание услуг по тех.обслуживанию, ремонту элементов пожарной сигнализации</t>
  </si>
  <si>
    <t>Оказание услуг по физической охране</t>
  </si>
  <si>
    <t>Закупки у СМБ  (не менее 18% от общ год объема закупок)</t>
  </si>
  <si>
    <t>Выполнение работ по капитальному ремонту помещений</t>
  </si>
  <si>
    <t>Оказание услуг по ремонту бытовой техники</t>
  </si>
  <si>
    <t>Оказание услуг связи юридическому лицу, финансируемому из соответствующего бюджета</t>
  </si>
  <si>
    <t>руб</t>
  </si>
  <si>
    <t>Оказание услуг междугородной и международной телефонной связи</t>
  </si>
  <si>
    <t>руб.</t>
  </si>
  <si>
    <t>Открытый конкурс  -совместн. Торги</t>
  </si>
  <si>
    <t>Право заключения государственного контракта на оказание услуг по передаче данных по защищенным каналам связи, организации безопасного доступа к ЕИС (ЕИС Роскомнадзора), обеспечению функционирования и обслуживания программно-аппаратного комплекса внешнего контура ЕИС Роскомнадзора и базовых аппаратных ресурсов центра обработки данных</t>
  </si>
  <si>
    <t xml:space="preserve">Оказание услуг на предоставление беспроводного доступа к информационно-телекоммуникационной сети Интернет </t>
  </si>
  <si>
    <t xml:space="preserve">Оказание услуг на предоставление доступа к информационно-телекоммуникационной сети Интернет </t>
  </si>
  <si>
    <t>Оказание услуг по информационному обслуживанию  электронного периодического справочника «Система ГАРАНТ»</t>
  </si>
  <si>
    <t>Оказание услуг по техническому обслуживанию и ремонту автомобилей</t>
  </si>
  <si>
    <t>Энергосбережение</t>
  </si>
  <si>
    <t>Поставка расходных материалов к оргтехнике</t>
  </si>
  <si>
    <t>Услуги почтовой связи                 (Показания франкированой машины)</t>
  </si>
  <si>
    <t>Запрос котировок</t>
  </si>
  <si>
    <t>Запрос котировок  у СМП</t>
  </si>
  <si>
    <t>Оказание услуг по техническому обслуживанию кондиционеров</t>
  </si>
  <si>
    <t>74.60.15.000</t>
  </si>
  <si>
    <t>64.20.12.139</t>
  </si>
  <si>
    <t>64.20.12.129</t>
  </si>
  <si>
    <t>40.13.11.114</t>
  </si>
  <si>
    <t>в Соответствии с Правилами оказания услуг местной, внутризоновой, междегородной и международной телефонной связи, утветрженными постановление Првительства от 18.05.2005 № 310</t>
  </si>
  <si>
    <t>В соответствиии с законодательством РФ об электроэнергетике</t>
  </si>
  <si>
    <t>Поставка товара должна производиться различными партиями , согласно приложению № 1 к контракту</t>
  </si>
  <si>
    <t>В соответствии с законодательством РФ и Тамбовской области</t>
  </si>
  <si>
    <t>В соответствии с законодательством РФ об охране труда</t>
  </si>
  <si>
    <t>Техническое обслуживание комплексной системы безопасности (охранная сигнализация, пожарная сигнализация, видеонаблюдение)</t>
  </si>
  <si>
    <t>Поддержание работоспособного состояния комплексной системы безопасности</t>
  </si>
  <si>
    <t>30.02.19.190</t>
  </si>
  <si>
    <t>72.22.14.000</t>
  </si>
  <si>
    <t>52.74.13.199</t>
  </si>
  <si>
    <t>70.32.13.820</t>
  </si>
  <si>
    <t>45.45.13.190</t>
  </si>
  <si>
    <t>Отмена заказчиком, уполномоченным органом предусмотренного планом-графиком размещения заказа. Предписание от 02.02.2015 №  ВП-9/15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</si>
</sst>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0.000"/>
  </numFmts>
  <fonts count="2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FF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b/>
      <sz val="9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9"/>
      <color rgb="FF0000FF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7" fillId="0" borderId="0"/>
  </cellStyleXfs>
  <cellXfs count="185"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17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top" wrapText="1"/>
    </xf>
    <xf numFmtId="0" fontId="0" fillId="2" borderId="0" xfId="0" applyFill="1"/>
    <xf numFmtId="0" fontId="0" fillId="3" borderId="0" xfId="0" applyFill="1"/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right" vertical="center" wrapText="1"/>
    </xf>
    <xf numFmtId="0" fontId="0" fillId="0" borderId="1" xfId="0" applyBorder="1"/>
    <xf numFmtId="164" fontId="2" fillId="4" borderId="6" xfId="0" applyNumberFormat="1" applyFont="1" applyFill="1" applyBorder="1" applyAlignment="1">
      <alignment vertical="top" wrapText="1"/>
    </xf>
    <xf numFmtId="164" fontId="2" fillId="4" borderId="8" xfId="0" applyNumberFormat="1" applyFont="1" applyFill="1" applyBorder="1" applyAlignment="1">
      <alignment vertical="top" wrapText="1"/>
    </xf>
    <xf numFmtId="164" fontId="2" fillId="4" borderId="7" xfId="0" applyNumberFormat="1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2" fontId="3" fillId="5" borderId="13" xfId="0" applyNumberFormat="1" applyFont="1" applyFill="1" applyBorder="1" applyAlignment="1">
      <alignment horizontal="right" vertical="center" wrapText="1"/>
    </xf>
    <xf numFmtId="0" fontId="3" fillId="5" borderId="13" xfId="0" applyFont="1" applyFill="1" applyBorder="1" applyAlignment="1">
      <alignment vertical="top" wrapText="1"/>
    </xf>
    <xf numFmtId="17" fontId="3" fillId="5" borderId="13" xfId="0" applyNumberFormat="1" applyFont="1" applyFill="1" applyBorder="1" applyAlignment="1">
      <alignment horizontal="center" vertical="top" wrapText="1"/>
    </xf>
    <xf numFmtId="0" fontId="3" fillId="5" borderId="13" xfId="0" applyFont="1" applyFill="1" applyBorder="1" applyAlignment="1">
      <alignment horizontal="center" vertical="top" wrapText="1"/>
    </xf>
    <xf numFmtId="0" fontId="3" fillId="5" borderId="13" xfId="0" applyFont="1" applyFill="1" applyBorder="1" applyAlignment="1">
      <alignment vertical="center" wrapText="1"/>
    </xf>
    <xf numFmtId="0" fontId="3" fillId="6" borderId="1" xfId="0" applyFont="1" applyFill="1" applyBorder="1"/>
    <xf numFmtId="9" fontId="3" fillId="6" borderId="1" xfId="0" applyNumberFormat="1" applyFont="1" applyFill="1" applyBorder="1"/>
    <xf numFmtId="2" fontId="3" fillId="6" borderId="1" xfId="0" applyNumberFormat="1" applyFont="1" applyFill="1" applyBorder="1"/>
    <xf numFmtId="0" fontId="3" fillId="7" borderId="1" xfId="0" applyFont="1" applyFill="1" applyBorder="1" applyAlignment="1"/>
    <xf numFmtId="2" fontId="3" fillId="7" borderId="1" xfId="0" applyNumberFormat="1" applyFont="1" applyFill="1" applyBorder="1" applyAlignment="1"/>
    <xf numFmtId="0" fontId="2" fillId="0" borderId="1" xfId="0" applyFont="1" applyBorder="1" applyAlignment="1">
      <alignment horizontal="left" vertical="center" wrapText="1"/>
    </xf>
    <xf numFmtId="0" fontId="0" fillId="2" borderId="9" xfId="0" applyFill="1" applyBorder="1" applyAlignment="1"/>
    <xf numFmtId="0" fontId="0" fillId="2" borderId="0" xfId="0" applyFill="1" applyAlignment="1"/>
    <xf numFmtId="0" fontId="1" fillId="10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left" vertical="center" wrapText="1"/>
    </xf>
    <xf numFmtId="3" fontId="8" fillId="10" borderId="1" xfId="0" applyNumberFormat="1" applyFont="1" applyFill="1" applyBorder="1" applyAlignment="1">
      <alignment vertical="top" wrapText="1"/>
    </xf>
    <xf numFmtId="0" fontId="3" fillId="10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left" vertical="center" wrapText="1"/>
    </xf>
    <xf numFmtId="2" fontId="10" fillId="10" borderId="1" xfId="0" applyNumberFormat="1" applyFont="1" applyFill="1" applyBorder="1" applyAlignment="1">
      <alignment horizontal="right" vertical="top" wrapText="1"/>
    </xf>
    <xf numFmtId="164" fontId="11" fillId="4" borderId="8" xfId="0" applyNumberFormat="1" applyFont="1" applyFill="1" applyBorder="1" applyAlignment="1">
      <alignment horizontal="center" vertical="top" wrapText="1"/>
    </xf>
    <xf numFmtId="0" fontId="3" fillId="9" borderId="1" xfId="0" applyFont="1" applyFill="1" applyBorder="1"/>
    <xf numFmtId="9" fontId="3" fillId="9" borderId="1" xfId="0" applyNumberFormat="1" applyFont="1" applyFill="1" applyBorder="1"/>
    <xf numFmtId="2" fontId="3" fillId="9" borderId="1" xfId="0" applyNumberFormat="1" applyFont="1" applyFill="1" applyBorder="1"/>
    <xf numFmtId="2" fontId="5" fillId="6" borderId="1" xfId="0" applyNumberFormat="1" applyFont="1" applyFill="1" applyBorder="1" applyAlignment="1">
      <alignment vertical="top" wrapText="1"/>
    </xf>
    <xf numFmtId="2" fontId="2" fillId="6" borderId="1" xfId="0" applyNumberFormat="1" applyFont="1" applyFill="1" applyBorder="1" applyAlignment="1">
      <alignment horizontal="right" vertical="center" wrapText="1"/>
    </xf>
    <xf numFmtId="0" fontId="0" fillId="2" borderId="0" xfId="0" applyFill="1" applyBorder="1" applyAlignment="1"/>
    <xf numFmtId="2" fontId="12" fillId="0" borderId="0" xfId="0" applyNumberFormat="1" applyFont="1"/>
    <xf numFmtId="0" fontId="0" fillId="2" borderId="9" xfId="0" applyFill="1" applyBorder="1" applyAlignment="1">
      <alignment horizontal="left"/>
    </xf>
    <xf numFmtId="2" fontId="14" fillId="2" borderId="9" xfId="0" applyNumberFormat="1" applyFont="1" applyFill="1" applyBorder="1" applyAlignment="1">
      <alignment horizontal="left"/>
    </xf>
    <xf numFmtId="2" fontId="2" fillId="2" borderId="1" xfId="0" applyNumberFormat="1" applyFont="1" applyFill="1" applyBorder="1" applyAlignment="1">
      <alignment horizontal="right" vertical="center" wrapText="1"/>
    </xf>
    <xf numFmtId="2" fontId="14" fillId="0" borderId="0" xfId="0" applyNumberFormat="1" applyFont="1" applyAlignment="1">
      <alignment horizontal="left"/>
    </xf>
    <xf numFmtId="2" fontId="14" fillId="0" borderId="0" xfId="0" applyNumberFormat="1" applyFont="1"/>
    <xf numFmtId="0" fontId="2" fillId="7" borderId="1" xfId="0" applyFont="1" applyFill="1" applyBorder="1" applyAlignment="1">
      <alignment horizontal="center" vertical="center" wrapText="1"/>
    </xf>
    <xf numFmtId="164" fontId="8" fillId="7" borderId="1" xfId="0" applyNumberFormat="1" applyFont="1" applyFill="1" applyBorder="1" applyAlignment="1">
      <alignment vertical="top" wrapText="1"/>
    </xf>
    <xf numFmtId="0" fontId="8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left" vertical="center" wrapText="1"/>
    </xf>
    <xf numFmtId="0" fontId="8" fillId="7" borderId="1" xfId="0" applyFont="1" applyFill="1" applyBorder="1" applyAlignment="1">
      <alignment vertical="top" wrapText="1"/>
    </xf>
    <xf numFmtId="0" fontId="8" fillId="7" borderId="1" xfId="0" applyFont="1" applyFill="1" applyBorder="1" applyAlignment="1">
      <alignment horizontal="left" vertical="center" wrapText="1"/>
    </xf>
    <xf numFmtId="0" fontId="13" fillId="7" borderId="1" xfId="0" applyFont="1" applyFill="1" applyBorder="1"/>
    <xf numFmtId="2" fontId="8" fillId="7" borderId="1" xfId="0" applyNumberFormat="1" applyFont="1" applyFill="1" applyBorder="1" applyAlignment="1">
      <alignment horizontal="right" vertical="center" wrapText="1"/>
    </xf>
    <xf numFmtId="3" fontId="8" fillId="7" borderId="1" xfId="0" applyNumberFormat="1" applyFont="1" applyFill="1" applyBorder="1" applyAlignment="1">
      <alignment vertical="top" wrapText="1"/>
    </xf>
    <xf numFmtId="0" fontId="0" fillId="2" borderId="0" xfId="0" applyFill="1" applyAlignment="1">
      <alignment horizontal="center"/>
    </xf>
    <xf numFmtId="0" fontId="8" fillId="10" borderId="1" xfId="0" applyFont="1" applyFill="1" applyBorder="1" applyAlignment="1">
      <alignment vertical="top" wrapText="1"/>
    </xf>
    <xf numFmtId="0" fontId="3" fillId="7" borderId="1" xfId="0" applyFont="1" applyFill="1" applyBorder="1" applyAlignment="1">
      <alignment horizontal="center" vertical="center" wrapText="1"/>
    </xf>
    <xf numFmtId="0" fontId="9" fillId="7" borderId="1" xfId="0" applyFont="1" applyFill="1" applyBorder="1"/>
    <xf numFmtId="2" fontId="3" fillId="7" borderId="1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2" borderId="13" xfId="0" applyFont="1" applyFill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2" fontId="2" fillId="6" borderId="13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/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0" fillId="2" borderId="13" xfId="0" applyFont="1" applyFill="1" applyBorder="1"/>
    <xf numFmtId="0" fontId="8" fillId="7" borderId="13" xfId="0" applyFont="1" applyFill="1" applyBorder="1" applyAlignment="1">
      <alignment vertical="top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left" vertical="center" wrapText="1"/>
    </xf>
    <xf numFmtId="0" fontId="13" fillId="7" borderId="13" xfId="0" applyFont="1" applyFill="1" applyBorder="1"/>
    <xf numFmtId="2" fontId="8" fillId="7" borderId="13" xfId="0" applyNumberFormat="1" applyFont="1" applyFill="1" applyBorder="1" applyAlignment="1">
      <alignment horizontal="right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3" fillId="12" borderId="13" xfId="0" applyFont="1" applyFill="1" applyBorder="1" applyAlignment="1">
      <alignment horizontal="center" vertical="center" wrapText="1"/>
    </xf>
    <xf numFmtId="2" fontId="3" fillId="12" borderId="13" xfId="0" applyNumberFormat="1" applyFont="1" applyFill="1" applyBorder="1" applyAlignment="1">
      <alignment horizontal="right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3" fillId="13" borderId="13" xfId="0" applyFont="1" applyFill="1" applyBorder="1" applyAlignment="1">
      <alignment horizontal="center" vertical="center" wrapText="1"/>
    </xf>
    <xf numFmtId="2" fontId="3" fillId="13" borderId="13" xfId="0" applyNumberFormat="1" applyFont="1" applyFill="1" applyBorder="1" applyAlignment="1">
      <alignment horizontal="right" vertical="center" wrapText="1"/>
    </xf>
    <xf numFmtId="17" fontId="3" fillId="13" borderId="13" xfId="0" applyNumberFormat="1" applyFont="1" applyFill="1" applyBorder="1" applyAlignment="1">
      <alignment horizontal="center" vertical="top" wrapText="1"/>
    </xf>
    <xf numFmtId="0" fontId="3" fillId="13" borderId="13" xfId="0" applyFont="1" applyFill="1" applyBorder="1" applyAlignment="1">
      <alignment horizontal="center" vertical="top" wrapText="1"/>
    </xf>
    <xf numFmtId="2" fontId="3" fillId="12" borderId="13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vertical="top" wrapText="1"/>
    </xf>
    <xf numFmtId="2" fontId="3" fillId="13" borderId="13" xfId="0" applyNumberFormat="1" applyFont="1" applyFill="1" applyBorder="1" applyAlignment="1">
      <alignment horizontal="center" vertical="center" wrapText="1"/>
    </xf>
    <xf numFmtId="2" fontId="3" fillId="13" borderId="13" xfId="0" applyNumberFormat="1" applyFont="1" applyFill="1" applyBorder="1" applyAlignment="1">
      <alignment vertical="center" wrapText="1"/>
    </xf>
    <xf numFmtId="2" fontId="17" fillId="6" borderId="1" xfId="0" applyNumberFormat="1" applyFont="1" applyFill="1" applyBorder="1"/>
    <xf numFmtId="0" fontId="2" fillId="8" borderId="1" xfId="0" applyFont="1" applyFill="1" applyBorder="1" applyAlignment="1">
      <alignment horizontal="center" vertical="top" wrapText="1"/>
    </xf>
    <xf numFmtId="17" fontId="2" fillId="0" borderId="1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center" vertical="top" wrapText="1"/>
    </xf>
    <xf numFmtId="17" fontId="1" fillId="2" borderId="13" xfId="0" applyNumberFormat="1" applyFont="1" applyFill="1" applyBorder="1" applyAlignment="1">
      <alignment horizontal="center" vertical="top" wrapText="1"/>
    </xf>
    <xf numFmtId="0" fontId="19" fillId="2" borderId="13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2" fontId="2" fillId="2" borderId="1" xfId="0" applyNumberFormat="1" applyFont="1" applyFill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2" fontId="2" fillId="0" borderId="1" xfId="0" applyNumberFormat="1" applyFont="1" applyBorder="1" applyAlignment="1">
      <alignment horizontal="right" vertical="top" wrapText="1"/>
    </xf>
    <xf numFmtId="164" fontId="2" fillId="2" borderId="14" xfId="0" applyNumberFormat="1" applyFont="1" applyFill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17" fontId="2" fillId="0" borderId="14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top" wrapText="1"/>
    </xf>
    <xf numFmtId="164" fontId="8" fillId="7" borderId="14" xfId="0" applyNumberFormat="1" applyFont="1" applyFill="1" applyBorder="1" applyAlignment="1">
      <alignment vertical="top" wrapText="1"/>
    </xf>
    <xf numFmtId="0" fontId="8" fillId="7" borderId="14" xfId="0" applyFont="1" applyFill="1" applyBorder="1" applyAlignment="1">
      <alignment horizontal="center" vertical="top" wrapText="1"/>
    </xf>
    <xf numFmtId="17" fontId="8" fillId="7" borderId="14" xfId="0" applyNumberFormat="1" applyFont="1" applyFill="1" applyBorder="1" applyAlignment="1">
      <alignment horizontal="center" vertical="top" wrapText="1"/>
    </xf>
    <xf numFmtId="0" fontId="8" fillId="7" borderId="14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top" wrapText="1"/>
    </xf>
    <xf numFmtId="2" fontId="5" fillId="2" borderId="1" xfId="0" applyNumberFormat="1" applyFont="1" applyFill="1" applyBorder="1" applyAlignment="1">
      <alignment horizontal="right" vertical="top" wrapText="1"/>
    </xf>
    <xf numFmtId="2" fontId="2" fillId="8" borderId="1" xfId="0" applyNumberFormat="1" applyFont="1" applyFill="1" applyBorder="1" applyAlignment="1">
      <alignment horizontal="right" vertical="top" wrapText="1"/>
    </xf>
    <xf numFmtId="2" fontId="5" fillId="0" borderId="1" xfId="0" applyNumberFormat="1" applyFont="1" applyFill="1" applyBorder="1" applyAlignment="1">
      <alignment horizontal="right" vertical="top" wrapText="1"/>
    </xf>
    <xf numFmtId="165" fontId="2" fillId="0" borderId="1" xfId="0" applyNumberFormat="1" applyFont="1" applyFill="1" applyBorder="1" applyAlignment="1">
      <alignment horizontal="right" vertical="top" wrapText="1"/>
    </xf>
    <xf numFmtId="2" fontId="2" fillId="0" borderId="14" xfId="0" applyNumberFormat="1" applyFont="1" applyBorder="1" applyAlignment="1">
      <alignment horizontal="right" vertical="top" wrapText="1"/>
    </xf>
    <xf numFmtId="2" fontId="8" fillId="7" borderId="14" xfId="0" applyNumberFormat="1" applyFont="1" applyFill="1" applyBorder="1" applyAlignment="1">
      <alignment horizontal="right" vertical="top" wrapText="1"/>
    </xf>
    <xf numFmtId="2" fontId="10" fillId="10" borderId="1" xfId="0" applyNumberFormat="1" applyFont="1" applyFill="1" applyBorder="1" applyAlignment="1">
      <alignment horizontal="right" vertical="center" wrapText="1"/>
    </xf>
    <xf numFmtId="0" fontId="13" fillId="2" borderId="1" xfId="0" applyFont="1" applyFill="1" applyBorder="1"/>
    <xf numFmtId="0" fontId="5" fillId="0" borderId="1" xfId="0" applyFont="1" applyFill="1" applyBorder="1" applyAlignment="1">
      <alignment wrapText="1"/>
    </xf>
    <xf numFmtId="0" fontId="5" fillId="7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0" fontId="0" fillId="2" borderId="1" xfId="0" applyFill="1" applyBorder="1"/>
    <xf numFmtId="0" fontId="5" fillId="2" borderId="13" xfId="0" applyFont="1" applyFill="1" applyBorder="1" applyAlignment="1">
      <alignment horizontal="left" vertical="center" wrapText="1"/>
    </xf>
    <xf numFmtId="0" fontId="0" fillId="2" borderId="13" xfId="0" applyFill="1" applyBorder="1"/>
    <xf numFmtId="0" fontId="2" fillId="2" borderId="0" xfId="0" applyFont="1" applyFill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14" fontId="13" fillId="0" borderId="0" xfId="0" applyNumberFormat="1" applyFont="1"/>
    <xf numFmtId="0" fontId="0" fillId="0" borderId="8" xfId="0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horizontal="left" vertical="top"/>
    </xf>
    <xf numFmtId="0" fontId="3" fillId="2" borderId="7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left" wrapText="1"/>
    </xf>
    <xf numFmtId="0" fontId="1" fillId="2" borderId="8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wrapText="1"/>
    </xf>
    <xf numFmtId="3" fontId="2" fillId="2" borderId="0" xfId="0" applyNumberFormat="1" applyFont="1" applyFill="1" applyBorder="1" applyAlignment="1">
      <alignment horizontal="left" vertical="top" wrapText="1"/>
    </xf>
    <xf numFmtId="164" fontId="6" fillId="5" borderId="6" xfId="0" applyNumberFormat="1" applyFont="1" applyFill="1" applyBorder="1" applyAlignment="1">
      <alignment horizontal="center" vertical="top" wrapText="1"/>
    </xf>
    <xf numFmtId="164" fontId="6" fillId="5" borderId="8" xfId="0" applyNumberFormat="1" applyFont="1" applyFill="1" applyBorder="1" applyAlignment="1">
      <alignment horizontal="center" vertical="top" wrapText="1"/>
    </xf>
    <xf numFmtId="164" fontId="6" fillId="5" borderId="7" xfId="0" applyNumberFormat="1" applyFont="1" applyFill="1" applyBorder="1" applyAlignment="1">
      <alignment horizontal="center" vertical="top" wrapText="1"/>
    </xf>
    <xf numFmtId="0" fontId="6" fillId="6" borderId="6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0" fontId="6" fillId="7" borderId="6" xfId="0" applyFont="1" applyFill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6" fillId="9" borderId="6" xfId="0" applyFont="1" applyFill="1" applyBorder="1" applyAlignment="1">
      <alignment horizontal="center"/>
    </xf>
    <xf numFmtId="0" fontId="6" fillId="9" borderId="8" xfId="0" applyFont="1" applyFill="1" applyBorder="1" applyAlignment="1">
      <alignment horizontal="center"/>
    </xf>
    <xf numFmtId="0" fontId="6" fillId="9" borderId="7" xfId="0" applyFont="1" applyFill="1" applyBorder="1" applyAlignment="1">
      <alignment horizontal="center"/>
    </xf>
    <xf numFmtId="164" fontId="6" fillId="13" borderId="6" xfId="0" applyNumberFormat="1" applyFont="1" applyFill="1" applyBorder="1" applyAlignment="1">
      <alignment horizontal="center" vertical="top" wrapText="1"/>
    </xf>
    <xf numFmtId="164" fontId="6" fillId="13" borderId="8" xfId="0" applyNumberFormat="1" applyFont="1" applyFill="1" applyBorder="1" applyAlignment="1">
      <alignment horizontal="center" vertical="top" wrapText="1"/>
    </xf>
    <xf numFmtId="164" fontId="6" fillId="13" borderId="7" xfId="0" applyNumberFormat="1" applyFont="1" applyFill="1" applyBorder="1" applyAlignment="1">
      <alignment horizontal="center" vertical="top" wrapText="1"/>
    </xf>
    <xf numFmtId="0" fontId="6" fillId="12" borderId="6" xfId="0" applyFont="1" applyFill="1" applyBorder="1" applyAlignment="1">
      <alignment horizontal="center" vertical="top" wrapText="1"/>
    </xf>
    <xf numFmtId="0" fontId="6" fillId="12" borderId="8" xfId="0" applyFont="1" applyFill="1" applyBorder="1" applyAlignment="1">
      <alignment horizontal="center" vertical="top" wrapText="1"/>
    </xf>
    <xf numFmtId="0" fontId="6" fillId="12" borderId="7" xfId="0" applyFont="1" applyFill="1" applyBorder="1" applyAlignment="1">
      <alignment horizontal="center" vertical="top" wrapText="1"/>
    </xf>
    <xf numFmtId="3" fontId="11" fillId="11" borderId="6" xfId="0" applyNumberFormat="1" applyFont="1" applyFill="1" applyBorder="1" applyAlignment="1">
      <alignment horizontal="center" vertical="top" wrapText="1"/>
    </xf>
    <xf numFmtId="3" fontId="11" fillId="11" borderId="8" xfId="0" applyNumberFormat="1" applyFont="1" applyFill="1" applyBorder="1" applyAlignment="1">
      <alignment horizontal="center" vertical="top" wrapText="1"/>
    </xf>
    <xf numFmtId="3" fontId="11" fillId="11" borderId="7" xfId="0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colors>
    <mruColors>
      <color rgb="FFFFFF99"/>
      <color rgb="FFFF505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L116"/>
  <sheetViews>
    <sheetView tabSelected="1" topLeftCell="A14" workbookViewId="0">
      <selection activeCell="P19" sqref="P19"/>
    </sheetView>
  </sheetViews>
  <sheetFormatPr defaultRowHeight="15" x14ac:dyDescent="0.25"/>
  <cols>
    <col min="1" max="1" width="14.28515625" customWidth="1"/>
    <col min="2" max="2" width="8.7109375" customWidth="1"/>
    <col min="3" max="3" width="9.42578125" customWidth="1"/>
    <col min="4" max="4" width="8.85546875" customWidth="1"/>
    <col min="5" max="5" width="12.28515625" customWidth="1"/>
    <col min="6" max="6" width="9.42578125" customWidth="1"/>
    <col min="9" max="9" width="12.140625" customWidth="1"/>
    <col min="10" max="10" width="10.42578125" bestFit="1" customWidth="1"/>
    <col min="14" max="14" width="11.7109375" customWidth="1"/>
    <col min="15" max="15" width="20" customWidth="1"/>
    <col min="18" max="18" width="9.5703125" bestFit="1" customWidth="1"/>
  </cols>
  <sheetData>
    <row r="1" spans="1:14" s="1" customFormat="1" ht="15" customHeight="1" x14ac:dyDescent="0.25">
      <c r="A1" s="149" t="s">
        <v>33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1"/>
    </row>
    <row r="2" spans="1:14" s="1" customFormat="1" ht="7.5" customHeight="1" x14ac:dyDescent="0.25">
      <c r="A2" s="152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4"/>
    </row>
    <row r="3" spans="1:14" s="1" customFormat="1" ht="4.5" hidden="1" customHeight="1" x14ac:dyDescent="0.25">
      <c r="A3" s="155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7"/>
    </row>
    <row r="4" spans="1:14" ht="36.75" customHeight="1" x14ac:dyDescent="0.25">
      <c r="A4" s="158" t="s">
        <v>70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</row>
    <row r="5" spans="1:14" ht="43.5" customHeight="1" x14ac:dyDescent="0.25">
      <c r="A5" s="142" t="s">
        <v>0</v>
      </c>
      <c r="B5" s="143"/>
      <c r="C5" s="143"/>
      <c r="D5" s="143"/>
      <c r="E5" s="143"/>
      <c r="F5" s="143"/>
      <c r="G5" s="144"/>
      <c r="H5" s="145" t="s">
        <v>1</v>
      </c>
      <c r="I5" s="146"/>
      <c r="J5" s="146"/>
      <c r="K5" s="146"/>
      <c r="L5" s="146"/>
      <c r="M5" s="146"/>
      <c r="N5" s="147"/>
    </row>
    <row r="6" spans="1:14" ht="24.75" customHeight="1" x14ac:dyDescent="0.25">
      <c r="A6" s="142" t="s">
        <v>2</v>
      </c>
      <c r="B6" s="143"/>
      <c r="C6" s="143"/>
      <c r="D6" s="143"/>
      <c r="E6" s="143"/>
      <c r="F6" s="143"/>
      <c r="G6" s="144"/>
      <c r="H6" s="145" t="s">
        <v>34</v>
      </c>
      <c r="I6" s="146"/>
      <c r="J6" s="146"/>
      <c r="K6" s="146"/>
      <c r="L6" s="146"/>
      <c r="M6" s="146"/>
      <c r="N6" s="147"/>
    </row>
    <row r="7" spans="1:14" ht="15.75" customHeight="1" x14ac:dyDescent="0.25">
      <c r="A7" s="142" t="s">
        <v>3</v>
      </c>
      <c r="B7" s="143"/>
      <c r="C7" s="143"/>
      <c r="D7" s="143"/>
      <c r="E7" s="143"/>
      <c r="F7" s="143"/>
      <c r="G7" s="144"/>
      <c r="H7" s="145">
        <v>6829007471</v>
      </c>
      <c r="I7" s="146"/>
      <c r="J7" s="146"/>
      <c r="K7" s="146"/>
      <c r="L7" s="146"/>
      <c r="M7" s="146"/>
      <c r="N7" s="147"/>
    </row>
    <row r="8" spans="1:14" ht="19.5" customHeight="1" x14ac:dyDescent="0.25">
      <c r="A8" s="148" t="s">
        <v>4</v>
      </c>
      <c r="B8" s="148"/>
      <c r="C8" s="148"/>
      <c r="D8" s="148"/>
      <c r="E8" s="148"/>
      <c r="F8" s="148"/>
      <c r="G8" s="148"/>
      <c r="H8" s="145">
        <v>682901001</v>
      </c>
      <c r="I8" s="146"/>
      <c r="J8" s="146"/>
      <c r="K8" s="146"/>
      <c r="L8" s="146"/>
      <c r="M8" s="146"/>
      <c r="N8" s="147"/>
    </row>
    <row r="9" spans="1:14" ht="18.75" customHeight="1" x14ac:dyDescent="0.25">
      <c r="A9" s="148" t="s">
        <v>5</v>
      </c>
      <c r="B9" s="148"/>
      <c r="C9" s="148"/>
      <c r="D9" s="148"/>
      <c r="E9" s="148"/>
      <c r="F9" s="148"/>
      <c r="G9" s="148"/>
      <c r="H9" s="145">
        <v>68701000</v>
      </c>
      <c r="I9" s="146"/>
      <c r="J9" s="146"/>
      <c r="K9" s="146"/>
      <c r="L9" s="146"/>
      <c r="M9" s="146"/>
      <c r="N9" s="147"/>
    </row>
    <row r="10" spans="1:14" x14ac:dyDescent="0.25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</row>
    <row r="11" spans="1:14" x14ac:dyDescent="0.25">
      <c r="A11" s="149" t="s">
        <v>71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1"/>
    </row>
    <row r="12" spans="1:14" ht="9.75" customHeight="1" x14ac:dyDescent="0.25">
      <c r="A12" s="152"/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4"/>
    </row>
    <row r="13" spans="1:14" hidden="1" x14ac:dyDescent="0.25">
      <c r="A13" s="155"/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7"/>
    </row>
    <row r="14" spans="1:14" x14ac:dyDescent="0.25">
      <c r="A14" s="141" t="s">
        <v>6</v>
      </c>
      <c r="B14" s="141" t="s">
        <v>7</v>
      </c>
      <c r="C14" s="141" t="s">
        <v>8</v>
      </c>
      <c r="D14" s="141" t="s">
        <v>9</v>
      </c>
      <c r="E14" s="141"/>
      <c r="F14" s="141"/>
      <c r="G14" s="141"/>
      <c r="H14" s="141"/>
      <c r="I14" s="141"/>
      <c r="J14" s="141"/>
      <c r="K14" s="141"/>
      <c r="L14" s="141"/>
      <c r="M14" s="141" t="s">
        <v>10</v>
      </c>
      <c r="N14" s="141" t="s">
        <v>11</v>
      </c>
    </row>
    <row r="15" spans="1:14" ht="29.25" customHeight="1" x14ac:dyDescent="0.25">
      <c r="A15" s="141"/>
      <c r="B15" s="141"/>
      <c r="C15" s="141"/>
      <c r="D15" s="141" t="s">
        <v>12</v>
      </c>
      <c r="E15" s="141" t="s">
        <v>13</v>
      </c>
      <c r="F15" s="141" t="s">
        <v>14</v>
      </c>
      <c r="G15" s="141" t="s">
        <v>15</v>
      </c>
      <c r="H15" s="141" t="s">
        <v>16</v>
      </c>
      <c r="I15" s="141" t="s">
        <v>17</v>
      </c>
      <c r="J15" s="181" t="s">
        <v>18</v>
      </c>
      <c r="K15" s="141" t="s">
        <v>19</v>
      </c>
      <c r="L15" s="141"/>
      <c r="M15" s="141"/>
      <c r="N15" s="141"/>
    </row>
    <row r="16" spans="1:14" ht="36" x14ac:dyDescent="0.25">
      <c r="A16" s="141"/>
      <c r="B16" s="141"/>
      <c r="C16" s="141"/>
      <c r="D16" s="141"/>
      <c r="E16" s="141"/>
      <c r="F16" s="141"/>
      <c r="G16" s="141"/>
      <c r="H16" s="141"/>
      <c r="I16" s="141"/>
      <c r="J16" s="181"/>
      <c r="K16" s="3" t="s">
        <v>20</v>
      </c>
      <c r="L16" s="141" t="s">
        <v>21</v>
      </c>
      <c r="M16" s="141"/>
      <c r="N16" s="141"/>
    </row>
    <row r="17" spans="1:17" ht="60.75" customHeight="1" x14ac:dyDescent="0.25">
      <c r="A17" s="141"/>
      <c r="B17" s="141"/>
      <c r="C17" s="141"/>
      <c r="D17" s="141"/>
      <c r="E17" s="141"/>
      <c r="F17" s="141"/>
      <c r="G17" s="141"/>
      <c r="H17" s="141"/>
      <c r="I17" s="141"/>
      <c r="J17" s="181"/>
      <c r="K17" s="3" t="s">
        <v>22</v>
      </c>
      <c r="L17" s="141"/>
      <c r="M17" s="141"/>
      <c r="N17" s="141"/>
    </row>
    <row r="18" spans="1:17" x14ac:dyDescent="0.25">
      <c r="A18" s="2">
        <v>1</v>
      </c>
      <c r="B18" s="2">
        <v>2</v>
      </c>
      <c r="C18" s="2">
        <v>3</v>
      </c>
      <c r="D18" s="2">
        <v>4</v>
      </c>
      <c r="E18" s="2">
        <v>5</v>
      </c>
      <c r="F18" s="2">
        <v>6</v>
      </c>
      <c r="G18" s="2">
        <v>7</v>
      </c>
      <c r="H18" s="2">
        <v>8</v>
      </c>
      <c r="I18" s="2">
        <v>9</v>
      </c>
      <c r="J18" s="2">
        <v>10</v>
      </c>
      <c r="K18" s="2">
        <v>11</v>
      </c>
      <c r="L18" s="2">
        <v>12</v>
      </c>
      <c r="M18" s="2">
        <v>13</v>
      </c>
      <c r="N18" s="2">
        <v>14</v>
      </c>
    </row>
    <row r="19" spans="1:17" s="1" customFormat="1" ht="144" x14ac:dyDescent="0.25">
      <c r="A19" s="4" t="s">
        <v>35</v>
      </c>
      <c r="B19" s="5" t="s">
        <v>80</v>
      </c>
      <c r="C19" s="5" t="s">
        <v>83</v>
      </c>
      <c r="D19" s="5"/>
      <c r="E19" s="5" t="s">
        <v>116</v>
      </c>
      <c r="F19" s="12"/>
      <c r="G19" s="67" t="s">
        <v>110</v>
      </c>
      <c r="H19" s="5">
        <v>1</v>
      </c>
      <c r="I19" s="123">
        <v>46920</v>
      </c>
      <c r="J19" s="5"/>
      <c r="K19" s="6">
        <v>42005</v>
      </c>
      <c r="L19" s="6">
        <v>42339</v>
      </c>
      <c r="M19" s="67" t="s">
        <v>122</v>
      </c>
      <c r="N19" s="8" t="s">
        <v>141</v>
      </c>
    </row>
    <row r="20" spans="1:17" s="1" customFormat="1" ht="120" x14ac:dyDescent="0.25">
      <c r="A20" s="4" t="s">
        <v>35</v>
      </c>
      <c r="B20" s="5" t="s">
        <v>80</v>
      </c>
      <c r="C20" s="5" t="s">
        <v>83</v>
      </c>
      <c r="D20" s="5"/>
      <c r="E20" s="5" t="s">
        <v>115</v>
      </c>
      <c r="F20" s="12"/>
      <c r="G20" s="67" t="s">
        <v>110</v>
      </c>
      <c r="H20" s="5">
        <v>1</v>
      </c>
      <c r="I20" s="123">
        <v>7080</v>
      </c>
      <c r="J20" s="5"/>
      <c r="K20" s="6">
        <v>42005</v>
      </c>
      <c r="L20" s="6">
        <v>42339</v>
      </c>
      <c r="M20" s="67" t="s">
        <v>122</v>
      </c>
      <c r="N20" s="8"/>
    </row>
    <row r="21" spans="1:17" s="1" customFormat="1" ht="277.5" customHeight="1" x14ac:dyDescent="0.25">
      <c r="A21" s="9" t="s">
        <v>35</v>
      </c>
      <c r="B21" s="67" t="s">
        <v>80</v>
      </c>
      <c r="C21" s="67" t="s">
        <v>85</v>
      </c>
      <c r="D21" s="67"/>
      <c r="E21" s="182" t="s">
        <v>114</v>
      </c>
      <c r="F21" s="67"/>
      <c r="G21" s="67" t="s">
        <v>110</v>
      </c>
      <c r="H21" s="67">
        <v>1</v>
      </c>
      <c r="I21" s="124">
        <v>517677.12</v>
      </c>
      <c r="J21" s="67"/>
      <c r="K21" s="97">
        <v>41974</v>
      </c>
      <c r="L21" s="6">
        <v>42339</v>
      </c>
      <c r="M21" s="96" t="s">
        <v>113</v>
      </c>
      <c r="N21" s="67"/>
      <c r="O21" s="10"/>
      <c r="P21" s="10"/>
      <c r="Q21" s="10"/>
    </row>
    <row r="22" spans="1:17" s="1" customFormat="1" ht="27.75" customHeight="1" x14ac:dyDescent="0.25">
      <c r="A22" s="53" t="s">
        <v>35</v>
      </c>
      <c r="B22" s="54"/>
      <c r="C22" s="54"/>
      <c r="D22" s="54"/>
      <c r="E22" s="183"/>
      <c r="F22" s="54"/>
      <c r="G22" s="54"/>
      <c r="H22" s="54"/>
      <c r="I22" s="59">
        <f>SUM(I19:I21)</f>
        <v>571677.12</v>
      </c>
      <c r="J22" s="54"/>
      <c r="K22" s="54"/>
      <c r="L22" s="54"/>
      <c r="M22" s="54"/>
      <c r="N22" s="2"/>
      <c r="O22" s="10"/>
      <c r="P22" s="10"/>
      <c r="Q22" s="10"/>
    </row>
    <row r="23" spans="1:17" s="1" customFormat="1" ht="64.5" customHeight="1" x14ac:dyDescent="0.25">
      <c r="A23" s="9" t="s">
        <v>93</v>
      </c>
      <c r="B23" s="67" t="s">
        <v>80</v>
      </c>
      <c r="C23" s="67" t="s">
        <v>85</v>
      </c>
      <c r="D23" s="2"/>
      <c r="E23" s="184"/>
      <c r="F23" s="2"/>
      <c r="G23" s="67" t="s">
        <v>110</v>
      </c>
      <c r="H23" s="67">
        <v>1</v>
      </c>
      <c r="I23" s="124">
        <v>336740.28</v>
      </c>
      <c r="J23" s="7"/>
      <c r="K23" s="6">
        <v>41974</v>
      </c>
      <c r="L23" s="7"/>
      <c r="M23" s="96" t="s">
        <v>113</v>
      </c>
      <c r="N23" s="2"/>
      <c r="O23" s="10"/>
      <c r="P23" s="10"/>
      <c r="Q23" s="10"/>
    </row>
    <row r="24" spans="1:17" s="1" customFormat="1" ht="133.5" customHeight="1" x14ac:dyDescent="0.25">
      <c r="A24" s="9" t="s">
        <v>93</v>
      </c>
      <c r="B24" s="67" t="s">
        <v>80</v>
      </c>
      <c r="C24" s="72" t="s">
        <v>137</v>
      </c>
      <c r="D24" s="71"/>
      <c r="E24" s="138" t="s">
        <v>117</v>
      </c>
      <c r="F24" s="72" t="s">
        <v>132</v>
      </c>
      <c r="G24" s="7" t="s">
        <v>110</v>
      </c>
      <c r="H24" s="7">
        <v>1</v>
      </c>
      <c r="I24" s="107">
        <v>105140</v>
      </c>
      <c r="J24" s="7"/>
      <c r="K24" s="6">
        <v>41609</v>
      </c>
      <c r="L24" s="6">
        <v>42339</v>
      </c>
      <c r="M24" s="67" t="s">
        <v>122</v>
      </c>
      <c r="N24" s="2"/>
      <c r="O24" s="10"/>
      <c r="P24" s="10"/>
      <c r="Q24" s="10"/>
    </row>
    <row r="25" spans="1:17" s="1" customFormat="1" ht="141.75" customHeight="1" x14ac:dyDescent="0.25">
      <c r="A25" s="9" t="s">
        <v>93</v>
      </c>
      <c r="B25" s="67" t="s">
        <v>80</v>
      </c>
      <c r="C25" s="72" t="s">
        <v>136</v>
      </c>
      <c r="D25" s="71"/>
      <c r="E25" s="137" t="s">
        <v>120</v>
      </c>
      <c r="F25" s="72" t="s">
        <v>131</v>
      </c>
      <c r="G25" s="117" t="s">
        <v>110</v>
      </c>
      <c r="H25" s="117">
        <v>1</v>
      </c>
      <c r="I25" s="107">
        <v>49148</v>
      </c>
      <c r="J25" s="117"/>
      <c r="K25" s="6">
        <v>41609</v>
      </c>
      <c r="L25" s="6">
        <v>42339</v>
      </c>
      <c r="M25" s="67" t="s">
        <v>122</v>
      </c>
      <c r="N25" s="117"/>
      <c r="O25" s="61"/>
      <c r="P25" s="10"/>
      <c r="Q25" s="10"/>
    </row>
    <row r="26" spans="1:17" s="1" customFormat="1" ht="24" customHeight="1" x14ac:dyDescent="0.25">
      <c r="A26" s="53" t="s">
        <v>93</v>
      </c>
      <c r="B26" s="115"/>
      <c r="C26" s="54"/>
      <c r="D26" s="54"/>
      <c r="E26" s="55"/>
      <c r="F26" s="54"/>
      <c r="G26" s="79"/>
      <c r="H26" s="79"/>
      <c r="I26" s="59">
        <f>SUM(I23:I25)</f>
        <v>491028.28</v>
      </c>
      <c r="J26" s="79"/>
      <c r="K26" s="79"/>
      <c r="L26" s="54"/>
      <c r="M26" s="79"/>
      <c r="N26" s="79"/>
      <c r="O26" s="61"/>
      <c r="P26" s="10"/>
      <c r="Q26" s="10"/>
    </row>
    <row r="27" spans="1:17" s="1" customFormat="1" ht="90.75" customHeight="1" x14ac:dyDescent="0.25">
      <c r="A27" s="4" t="s">
        <v>72</v>
      </c>
      <c r="B27" s="98" t="s">
        <v>80</v>
      </c>
      <c r="C27" s="98" t="s">
        <v>140</v>
      </c>
      <c r="D27" s="98"/>
      <c r="E27" s="99" t="s">
        <v>107</v>
      </c>
      <c r="F27" s="98"/>
      <c r="G27" s="100" t="s">
        <v>110</v>
      </c>
      <c r="H27" s="100">
        <v>1</v>
      </c>
      <c r="I27" s="125">
        <v>776420</v>
      </c>
      <c r="J27" s="100"/>
      <c r="K27" s="101">
        <v>42064</v>
      </c>
      <c r="L27" s="6"/>
      <c r="M27" s="102" t="s">
        <v>102</v>
      </c>
      <c r="N27" s="100"/>
      <c r="O27" s="61"/>
      <c r="P27" s="10"/>
      <c r="Q27" s="10"/>
    </row>
    <row r="28" spans="1:17" s="1" customFormat="1" ht="24" customHeight="1" x14ac:dyDescent="0.25">
      <c r="A28" s="60" t="s">
        <v>72</v>
      </c>
      <c r="B28" s="54"/>
      <c r="C28" s="54"/>
      <c r="D28" s="54"/>
      <c r="E28" s="55"/>
      <c r="F28" s="54"/>
      <c r="G28" s="54"/>
      <c r="H28" s="54"/>
      <c r="I28" s="59">
        <f>SUM(I27)</f>
        <v>776420</v>
      </c>
      <c r="J28" s="54"/>
      <c r="K28" s="54"/>
      <c r="L28" s="54"/>
      <c r="M28" s="54"/>
      <c r="N28" s="52"/>
      <c r="O28" s="61"/>
      <c r="P28" s="10"/>
      <c r="Q28" s="10"/>
    </row>
    <row r="29" spans="1:17" s="1" customFormat="1" ht="79.5" customHeight="1" x14ac:dyDescent="0.25">
      <c r="A29" s="5" t="s">
        <v>26</v>
      </c>
      <c r="B29" s="5" t="s">
        <v>80</v>
      </c>
      <c r="C29" s="67" t="s">
        <v>84</v>
      </c>
      <c r="D29" s="67"/>
      <c r="E29" s="104" t="s">
        <v>118</v>
      </c>
      <c r="F29" s="67"/>
      <c r="G29" s="100" t="s">
        <v>110</v>
      </c>
      <c r="H29" s="100">
        <v>1</v>
      </c>
      <c r="I29" s="126">
        <v>104000</v>
      </c>
      <c r="J29" s="67"/>
      <c r="K29" s="97">
        <v>42036</v>
      </c>
      <c r="L29" s="6">
        <v>42339</v>
      </c>
      <c r="M29" s="105" t="s">
        <v>123</v>
      </c>
      <c r="N29" s="67"/>
      <c r="O29" s="61"/>
      <c r="P29" s="10"/>
      <c r="Q29" s="10"/>
    </row>
    <row r="30" spans="1:17" s="1" customFormat="1" ht="24" customHeight="1" x14ac:dyDescent="0.25">
      <c r="A30" s="56" t="s">
        <v>26</v>
      </c>
      <c r="B30" s="54"/>
      <c r="C30" s="54"/>
      <c r="D30" s="54"/>
      <c r="E30" s="55"/>
      <c r="F30" s="54"/>
      <c r="G30" s="54"/>
      <c r="H30" s="54"/>
      <c r="I30" s="59">
        <f>SUM(I29:I29)</f>
        <v>104000</v>
      </c>
      <c r="J30" s="54"/>
      <c r="K30" s="54"/>
      <c r="L30" s="54"/>
      <c r="M30" s="54"/>
      <c r="N30" s="52"/>
      <c r="O30" s="61"/>
      <c r="P30" s="10"/>
      <c r="Q30" s="10"/>
    </row>
    <row r="31" spans="1:17" s="1" customFormat="1" ht="135" customHeight="1" x14ac:dyDescent="0.25">
      <c r="A31" s="5" t="s">
        <v>26</v>
      </c>
      <c r="B31" s="5" t="s">
        <v>80</v>
      </c>
      <c r="C31" s="72" t="s">
        <v>139</v>
      </c>
      <c r="D31" s="72"/>
      <c r="E31" s="12" t="s">
        <v>134</v>
      </c>
      <c r="F31" s="5" t="s">
        <v>135</v>
      </c>
      <c r="G31" s="7" t="s">
        <v>110</v>
      </c>
      <c r="H31" s="7">
        <v>1</v>
      </c>
      <c r="I31" s="107">
        <v>34704</v>
      </c>
      <c r="J31" s="7"/>
      <c r="K31" s="6">
        <v>41609</v>
      </c>
      <c r="L31" s="6">
        <v>42339</v>
      </c>
      <c r="M31" s="7" t="s">
        <v>122</v>
      </c>
      <c r="N31" s="72"/>
      <c r="O31" s="61"/>
      <c r="P31" s="10"/>
      <c r="Q31" s="10"/>
    </row>
    <row r="32" spans="1:17" s="1" customFormat="1" ht="103.5" customHeight="1" x14ac:dyDescent="0.25">
      <c r="A32" s="5" t="s">
        <v>26</v>
      </c>
      <c r="B32" s="5" t="s">
        <v>80</v>
      </c>
      <c r="C32" s="72" t="s">
        <v>138</v>
      </c>
      <c r="D32" s="71"/>
      <c r="E32" s="116" t="s">
        <v>124</v>
      </c>
      <c r="F32" s="12" t="s">
        <v>133</v>
      </c>
      <c r="G32" s="7" t="s">
        <v>110</v>
      </c>
      <c r="H32" s="7">
        <v>1</v>
      </c>
      <c r="I32" s="107">
        <v>37332.800000000003</v>
      </c>
      <c r="J32" s="7"/>
      <c r="K32" s="6">
        <v>41609</v>
      </c>
      <c r="L32" s="6">
        <v>42339</v>
      </c>
      <c r="M32" s="7" t="s">
        <v>122</v>
      </c>
      <c r="N32" s="72"/>
      <c r="O32" s="61"/>
      <c r="P32" s="10"/>
      <c r="Q32" s="10"/>
    </row>
    <row r="33" spans="1:18" s="1" customFormat="1" ht="24" customHeight="1" x14ac:dyDescent="0.25">
      <c r="A33" s="56" t="s">
        <v>26</v>
      </c>
      <c r="B33" s="54"/>
      <c r="C33" s="54"/>
      <c r="D33" s="54"/>
      <c r="E33" s="55"/>
      <c r="F33" s="54"/>
      <c r="G33" s="79"/>
      <c r="H33" s="79"/>
      <c r="I33" s="59">
        <f>SUM(I31:I32)</f>
        <v>72036.800000000003</v>
      </c>
      <c r="J33" s="54"/>
      <c r="K33" s="54"/>
      <c r="L33" s="54"/>
      <c r="M33" s="54"/>
      <c r="N33" s="54"/>
      <c r="O33" s="61"/>
      <c r="P33" s="10"/>
      <c r="Q33" s="10"/>
    </row>
    <row r="34" spans="1:18" s="1" customFormat="1" ht="41.25" customHeight="1" x14ac:dyDescent="0.25">
      <c r="A34" s="5" t="s">
        <v>31</v>
      </c>
      <c r="B34" s="67" t="s">
        <v>80</v>
      </c>
      <c r="C34" s="67" t="s">
        <v>86</v>
      </c>
      <c r="D34" s="67"/>
      <c r="E34" s="104" t="s">
        <v>59</v>
      </c>
      <c r="F34" s="106"/>
      <c r="G34" s="100" t="s">
        <v>110</v>
      </c>
      <c r="H34" s="100">
        <v>1</v>
      </c>
      <c r="I34" s="107">
        <v>371980</v>
      </c>
      <c r="J34" s="67"/>
      <c r="K34" s="97">
        <v>42036</v>
      </c>
      <c r="L34" s="6">
        <v>42339</v>
      </c>
      <c r="M34" s="67" t="s">
        <v>30</v>
      </c>
      <c r="N34" s="67"/>
      <c r="O34" s="10"/>
      <c r="P34" s="10"/>
      <c r="Q34" s="10"/>
    </row>
    <row r="35" spans="1:18" s="1" customFormat="1" ht="65.25" customHeight="1" x14ac:dyDescent="0.25">
      <c r="A35" s="5" t="s">
        <v>31</v>
      </c>
      <c r="B35" s="5" t="s">
        <v>80</v>
      </c>
      <c r="C35" s="67" t="s">
        <v>87</v>
      </c>
      <c r="D35" s="67"/>
      <c r="E35" s="104" t="s">
        <v>64</v>
      </c>
      <c r="F35" s="67"/>
      <c r="G35" s="100" t="s">
        <v>110</v>
      </c>
      <c r="H35" s="100">
        <v>1</v>
      </c>
      <c r="I35" s="107">
        <v>170000</v>
      </c>
      <c r="J35" s="67"/>
      <c r="K35" s="67"/>
      <c r="L35" s="6">
        <v>42339</v>
      </c>
      <c r="M35" s="102" t="s">
        <v>102</v>
      </c>
      <c r="N35" s="67"/>
      <c r="O35" s="10"/>
      <c r="P35" s="10"/>
      <c r="Q35" s="10"/>
    </row>
    <row r="36" spans="1:18" s="1" customFormat="1" ht="23.25" customHeight="1" x14ac:dyDescent="0.25">
      <c r="A36" s="56" t="s">
        <v>31</v>
      </c>
      <c r="B36" s="54"/>
      <c r="C36" s="54"/>
      <c r="D36" s="54"/>
      <c r="E36" s="57"/>
      <c r="F36" s="58"/>
      <c r="G36" s="54"/>
      <c r="H36" s="54"/>
      <c r="I36" s="59">
        <f>SUM(I34:I35)</f>
        <v>541980</v>
      </c>
      <c r="J36" s="54"/>
      <c r="K36" s="54"/>
      <c r="L36" s="54"/>
      <c r="M36" s="54"/>
      <c r="N36" s="54"/>
    </row>
    <row r="37" spans="1:18" s="1" customFormat="1" ht="24.75" customHeight="1" x14ac:dyDescent="0.25">
      <c r="A37" s="35"/>
      <c r="B37" s="36"/>
      <c r="C37" s="36"/>
      <c r="D37" s="36"/>
      <c r="E37" s="37"/>
      <c r="F37" s="36"/>
      <c r="G37" s="36"/>
      <c r="H37" s="36"/>
      <c r="I37" s="38">
        <f>I28+I36+I22+I30+I33+I26</f>
        <v>2557142.2000000002</v>
      </c>
      <c r="J37" s="36"/>
      <c r="K37" s="36"/>
      <c r="L37" s="36"/>
      <c r="M37" s="36"/>
      <c r="N37" s="36"/>
      <c r="O37" s="31"/>
      <c r="P37" s="32"/>
    </row>
    <row r="38" spans="1:18" s="1" customFormat="1" ht="24.75" customHeight="1" x14ac:dyDescent="0.25">
      <c r="A38" s="178" t="s">
        <v>73</v>
      </c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80"/>
      <c r="O38" s="47"/>
      <c r="P38" s="32"/>
    </row>
    <row r="39" spans="1:18" s="1" customFormat="1" ht="286.5" customHeight="1" x14ac:dyDescent="0.25">
      <c r="A39" s="9" t="s">
        <v>35</v>
      </c>
      <c r="B39" s="67" t="s">
        <v>80</v>
      </c>
      <c r="C39" s="112" t="s">
        <v>127</v>
      </c>
      <c r="D39" s="67"/>
      <c r="E39" s="108" t="s">
        <v>109</v>
      </c>
      <c r="F39" s="67" t="s">
        <v>129</v>
      </c>
      <c r="G39" s="67" t="s">
        <v>110</v>
      </c>
      <c r="H39" s="67">
        <v>1</v>
      </c>
      <c r="I39" s="110">
        <v>102600</v>
      </c>
      <c r="J39" s="67"/>
      <c r="K39" s="97">
        <v>41609</v>
      </c>
      <c r="L39" s="97">
        <v>42339</v>
      </c>
      <c r="M39" s="67" t="s">
        <v>25</v>
      </c>
      <c r="N39" s="2"/>
      <c r="O39" s="47"/>
      <c r="P39" s="32"/>
    </row>
    <row r="40" spans="1:18" s="1" customFormat="1" ht="279.75" customHeight="1" x14ac:dyDescent="0.25">
      <c r="A40" s="111" t="s">
        <v>35</v>
      </c>
      <c r="B40" s="67" t="s">
        <v>80</v>
      </c>
      <c r="C40" s="112" t="s">
        <v>126</v>
      </c>
      <c r="D40" s="112"/>
      <c r="E40" s="109" t="s">
        <v>111</v>
      </c>
      <c r="F40" s="67" t="s">
        <v>129</v>
      </c>
      <c r="G40" s="112" t="s">
        <v>112</v>
      </c>
      <c r="H40" s="112">
        <v>1</v>
      </c>
      <c r="I40" s="127">
        <v>38500</v>
      </c>
      <c r="J40" s="112"/>
      <c r="K40" s="113">
        <v>41609</v>
      </c>
      <c r="L40" s="113">
        <v>42339</v>
      </c>
      <c r="M40" s="112" t="s">
        <v>25</v>
      </c>
      <c r="N40" s="114"/>
      <c r="O40" s="47"/>
      <c r="P40" s="32"/>
    </row>
    <row r="41" spans="1:18" s="1" customFormat="1" ht="32.25" customHeight="1" x14ac:dyDescent="0.25">
      <c r="A41" s="118" t="s">
        <v>35</v>
      </c>
      <c r="B41" s="118"/>
      <c r="C41" s="119"/>
      <c r="D41" s="119"/>
      <c r="E41" s="122"/>
      <c r="F41" s="119"/>
      <c r="G41" s="119"/>
      <c r="H41" s="119"/>
      <c r="I41" s="128">
        <f>SUM(I39:I40)</f>
        <v>141100</v>
      </c>
      <c r="J41" s="119"/>
      <c r="K41" s="120"/>
      <c r="L41" s="120"/>
      <c r="M41" s="119"/>
      <c r="N41" s="121"/>
      <c r="O41" s="47"/>
      <c r="P41" s="32"/>
    </row>
    <row r="42" spans="1:18" s="1" customFormat="1" ht="104.25" customHeight="1" x14ac:dyDescent="0.25">
      <c r="A42" s="5" t="s">
        <v>24</v>
      </c>
      <c r="B42" s="67" t="s">
        <v>80</v>
      </c>
      <c r="C42" s="67" t="s">
        <v>128</v>
      </c>
      <c r="D42" s="67"/>
      <c r="E42" s="108" t="s">
        <v>119</v>
      </c>
      <c r="F42" s="67" t="s">
        <v>130</v>
      </c>
      <c r="G42" s="67" t="s">
        <v>110</v>
      </c>
      <c r="H42" s="67">
        <v>1</v>
      </c>
      <c r="I42" s="13">
        <v>136166.39999999999</v>
      </c>
      <c r="J42" s="67"/>
      <c r="K42" s="113">
        <v>41609</v>
      </c>
      <c r="L42" s="113">
        <v>42339</v>
      </c>
      <c r="M42" s="112" t="s">
        <v>25</v>
      </c>
      <c r="N42" s="2"/>
      <c r="O42" s="47"/>
      <c r="P42" s="32"/>
    </row>
    <row r="43" spans="1:18" s="1" customFormat="1" ht="61.5" customHeight="1" x14ac:dyDescent="0.25">
      <c r="A43" s="5" t="s">
        <v>24</v>
      </c>
      <c r="B43" s="67" t="s">
        <v>80</v>
      </c>
      <c r="C43" s="67" t="s">
        <v>82</v>
      </c>
      <c r="D43" s="67"/>
      <c r="E43" s="104" t="s">
        <v>88</v>
      </c>
      <c r="F43" s="106"/>
      <c r="G43" s="67" t="s">
        <v>112</v>
      </c>
      <c r="H43" s="67">
        <v>1</v>
      </c>
      <c r="I43" s="13">
        <v>99951.77</v>
      </c>
      <c r="J43" s="67"/>
      <c r="K43" s="97">
        <v>42005</v>
      </c>
      <c r="L43" s="97">
        <v>42339</v>
      </c>
      <c r="M43" s="67" t="s">
        <v>25</v>
      </c>
      <c r="N43" s="2"/>
      <c r="O43" s="48"/>
      <c r="P43" s="32"/>
      <c r="R43" s="46"/>
    </row>
    <row r="44" spans="1:18" s="1" customFormat="1" ht="40.5" customHeight="1" x14ac:dyDescent="0.25">
      <c r="A44" s="5" t="s">
        <v>24</v>
      </c>
      <c r="B44" s="67" t="s">
        <v>80</v>
      </c>
      <c r="C44" s="67" t="s">
        <v>78</v>
      </c>
      <c r="D44" s="106"/>
      <c r="E44" s="104" t="s">
        <v>42</v>
      </c>
      <c r="F44" s="106"/>
      <c r="G44" s="67" t="s">
        <v>112</v>
      </c>
      <c r="H44" s="67">
        <v>1</v>
      </c>
      <c r="I44" s="49">
        <v>59864.71</v>
      </c>
      <c r="J44" s="67"/>
      <c r="K44" s="97">
        <v>42005</v>
      </c>
      <c r="L44" s="97">
        <v>42339</v>
      </c>
      <c r="M44" s="67" t="s">
        <v>25</v>
      </c>
      <c r="N44" s="2"/>
      <c r="O44" s="48"/>
      <c r="P44" s="32"/>
      <c r="R44" s="46"/>
    </row>
    <row r="45" spans="1:18" s="1" customFormat="1" ht="27.75" customHeight="1" x14ac:dyDescent="0.25">
      <c r="A45" s="56" t="s">
        <v>24</v>
      </c>
      <c r="B45" s="54"/>
      <c r="C45" s="54"/>
      <c r="D45" s="54"/>
      <c r="E45" s="54"/>
      <c r="F45" s="58"/>
      <c r="G45" s="54"/>
      <c r="H45" s="54"/>
      <c r="I45" s="59">
        <f>SUM(I42:I44)</f>
        <v>295982.88</v>
      </c>
      <c r="J45" s="54"/>
      <c r="K45" s="54"/>
      <c r="L45" s="54"/>
      <c r="M45" s="54"/>
      <c r="N45" s="54"/>
      <c r="O45" s="47"/>
      <c r="P45" s="32"/>
    </row>
    <row r="46" spans="1:18" s="1" customFormat="1" ht="38.25" customHeight="1" x14ac:dyDescent="0.25">
      <c r="A46" s="5" t="s">
        <v>28</v>
      </c>
      <c r="B46" s="67" t="s">
        <v>80</v>
      </c>
      <c r="C46" s="72" t="s">
        <v>125</v>
      </c>
      <c r="D46" s="71"/>
      <c r="E46" s="131" t="s">
        <v>105</v>
      </c>
      <c r="F46" s="130"/>
      <c r="G46" s="67" t="s">
        <v>110</v>
      </c>
      <c r="H46" s="67">
        <v>1</v>
      </c>
      <c r="I46" s="13">
        <v>1293602.1599999999</v>
      </c>
      <c r="J46" s="67"/>
      <c r="K46" s="113">
        <v>41306</v>
      </c>
      <c r="L46" s="113">
        <v>42339</v>
      </c>
      <c r="M46" s="112" t="s">
        <v>25</v>
      </c>
      <c r="N46" s="71"/>
      <c r="O46" s="47"/>
      <c r="P46" s="32"/>
    </row>
    <row r="47" spans="1:18" s="1" customFormat="1" ht="28.5" customHeight="1" x14ac:dyDescent="0.25">
      <c r="A47" s="56" t="s">
        <v>28</v>
      </c>
      <c r="B47" s="54"/>
      <c r="C47" s="54"/>
      <c r="D47" s="54"/>
      <c r="E47" s="132"/>
      <c r="F47" s="58"/>
      <c r="G47" s="54"/>
      <c r="H47" s="54"/>
      <c r="I47" s="59">
        <f>SUM(I46)</f>
        <v>1293602.1599999999</v>
      </c>
      <c r="J47" s="54"/>
      <c r="K47" s="54"/>
      <c r="L47" s="54"/>
      <c r="M47" s="54"/>
      <c r="N47" s="54"/>
      <c r="O47" s="47"/>
      <c r="P47" s="32"/>
    </row>
    <row r="48" spans="1:18" s="1" customFormat="1" ht="32.25" customHeight="1" x14ac:dyDescent="0.25">
      <c r="A48" s="62"/>
      <c r="B48" s="33"/>
      <c r="C48" s="33"/>
      <c r="D48" s="33"/>
      <c r="E48" s="34"/>
      <c r="F48" s="33"/>
      <c r="G48" s="33"/>
      <c r="H48" s="33"/>
      <c r="I48" s="129">
        <f>I45+I41+I47</f>
        <v>1730685.04</v>
      </c>
      <c r="J48" s="33"/>
      <c r="K48" s="33"/>
      <c r="L48" s="33"/>
      <c r="M48" s="33"/>
      <c r="N48" s="33"/>
      <c r="O48" s="31"/>
      <c r="P48" s="32"/>
    </row>
    <row r="49" spans="1:18" s="1" customFormat="1" ht="36" customHeight="1" x14ac:dyDescent="0.25">
      <c r="A49" s="15"/>
      <c r="B49" s="16"/>
      <c r="C49" s="16"/>
      <c r="D49" s="16"/>
      <c r="E49" s="16"/>
      <c r="F49" s="16"/>
      <c r="G49" s="39" t="s">
        <v>32</v>
      </c>
      <c r="H49" s="16"/>
      <c r="I49" s="16"/>
      <c r="J49" s="16"/>
      <c r="K49" s="16"/>
      <c r="L49" s="16"/>
      <c r="M49" s="16"/>
      <c r="N49" s="17"/>
      <c r="O49" s="31"/>
      <c r="P49" s="32"/>
    </row>
    <row r="50" spans="1:18" s="1" customFormat="1" ht="29.25" customHeight="1" x14ac:dyDescent="0.25">
      <c r="A50" s="92" t="s">
        <v>35</v>
      </c>
      <c r="B50" s="5" t="s">
        <v>80</v>
      </c>
      <c r="C50" s="5"/>
      <c r="D50" s="5"/>
      <c r="E50" s="5" t="s">
        <v>36</v>
      </c>
      <c r="F50" s="103"/>
      <c r="G50" s="5"/>
      <c r="H50" s="5"/>
      <c r="I50" s="43">
        <v>34560</v>
      </c>
      <c r="J50" s="5"/>
      <c r="K50" s="6"/>
      <c r="L50" s="6"/>
      <c r="M50" s="7"/>
      <c r="N50" s="8"/>
      <c r="O50" s="31"/>
      <c r="P50" s="32"/>
    </row>
    <row r="51" spans="1:18" s="1" customFormat="1" ht="27.75" customHeight="1" x14ac:dyDescent="0.25">
      <c r="A51" s="60" t="s">
        <v>35</v>
      </c>
      <c r="B51" s="63"/>
      <c r="C51" s="63"/>
      <c r="D51" s="63"/>
      <c r="E51" s="63"/>
      <c r="F51" s="64"/>
      <c r="G51" s="63"/>
      <c r="H51" s="63"/>
      <c r="I51" s="65">
        <f>SUM(I50:I50)</f>
        <v>34560</v>
      </c>
      <c r="J51" s="63"/>
      <c r="K51" s="63"/>
      <c r="L51" s="63"/>
      <c r="M51" s="63"/>
      <c r="N51" s="63"/>
      <c r="O51" s="31"/>
      <c r="P51" s="32"/>
      <c r="Q51" s="32"/>
      <c r="R51" s="32"/>
    </row>
    <row r="52" spans="1:18" s="1" customFormat="1" ht="27.75" customHeight="1" x14ac:dyDescent="0.25">
      <c r="A52" s="68" t="s">
        <v>23</v>
      </c>
      <c r="B52" s="68" t="s">
        <v>80</v>
      </c>
      <c r="C52" s="72"/>
      <c r="D52" s="72"/>
      <c r="E52" s="73" t="s">
        <v>89</v>
      </c>
      <c r="F52" s="74"/>
      <c r="G52" s="72"/>
      <c r="H52" s="72"/>
      <c r="I52" s="44">
        <v>40140</v>
      </c>
      <c r="J52" s="72"/>
      <c r="K52" s="72"/>
      <c r="L52" s="72"/>
      <c r="M52" s="72"/>
      <c r="N52" s="71"/>
      <c r="O52" s="31"/>
      <c r="P52" s="32"/>
      <c r="Q52" s="32"/>
      <c r="R52" s="32"/>
    </row>
    <row r="53" spans="1:18" s="1" customFormat="1" ht="69.75" customHeight="1" x14ac:dyDescent="0.25">
      <c r="A53" s="68" t="s">
        <v>23</v>
      </c>
      <c r="B53" s="68" t="s">
        <v>80</v>
      </c>
      <c r="C53" s="72"/>
      <c r="D53" s="72"/>
      <c r="E53" s="73" t="s">
        <v>90</v>
      </c>
      <c r="F53" s="74"/>
      <c r="G53" s="72"/>
      <c r="H53" s="72"/>
      <c r="I53" s="44">
        <v>66350</v>
      </c>
      <c r="J53" s="72"/>
      <c r="K53" s="72"/>
      <c r="L53" s="72"/>
      <c r="M53" s="72"/>
      <c r="N53" s="71"/>
      <c r="O53" s="31"/>
      <c r="P53" s="32"/>
      <c r="Q53" s="32"/>
      <c r="R53" s="32"/>
    </row>
    <row r="54" spans="1:18" s="1" customFormat="1" ht="102" customHeight="1" x14ac:dyDescent="0.25">
      <c r="A54" s="68" t="s">
        <v>23</v>
      </c>
      <c r="B54" s="68" t="s">
        <v>80</v>
      </c>
      <c r="C54" s="72"/>
      <c r="D54" s="72"/>
      <c r="E54" s="73" t="s">
        <v>91</v>
      </c>
      <c r="F54" s="74"/>
      <c r="G54" s="72"/>
      <c r="H54" s="72"/>
      <c r="I54" s="44">
        <v>40000</v>
      </c>
      <c r="J54" s="72"/>
      <c r="K54" s="72"/>
      <c r="L54" s="72"/>
      <c r="M54" s="72"/>
      <c r="N54" s="71"/>
      <c r="O54" s="31"/>
      <c r="P54" s="32"/>
      <c r="Q54" s="32"/>
      <c r="R54" s="32"/>
    </row>
    <row r="55" spans="1:18" s="1" customFormat="1" ht="56.25" customHeight="1" x14ac:dyDescent="0.25">
      <c r="A55" s="68" t="s">
        <v>23</v>
      </c>
      <c r="B55" s="68" t="s">
        <v>80</v>
      </c>
      <c r="C55" s="75"/>
      <c r="D55" s="72"/>
      <c r="E55" s="76" t="s">
        <v>92</v>
      </c>
      <c r="F55" s="77"/>
      <c r="G55" s="75"/>
      <c r="H55" s="75"/>
      <c r="I55" s="70">
        <v>7000</v>
      </c>
      <c r="J55" s="75"/>
      <c r="K55" s="75"/>
      <c r="L55" s="75"/>
      <c r="M55" s="75"/>
      <c r="N55" s="71"/>
      <c r="O55" s="31"/>
      <c r="P55" s="32"/>
      <c r="Q55" s="32"/>
      <c r="R55" s="32"/>
    </row>
    <row r="56" spans="1:18" s="1" customFormat="1" ht="27.75" customHeight="1" x14ac:dyDescent="0.25">
      <c r="A56" s="78" t="s">
        <v>23</v>
      </c>
      <c r="B56" s="78"/>
      <c r="C56" s="79"/>
      <c r="D56" s="54"/>
      <c r="E56" s="80"/>
      <c r="F56" s="81"/>
      <c r="G56" s="79"/>
      <c r="H56" s="79"/>
      <c r="I56" s="82">
        <f>SUM(I52:I55)</f>
        <v>153490</v>
      </c>
      <c r="J56" s="79"/>
      <c r="K56" s="79"/>
      <c r="L56" s="79"/>
      <c r="M56" s="79"/>
      <c r="N56" s="54"/>
      <c r="O56" s="31"/>
      <c r="P56" s="32"/>
      <c r="Q56" s="32"/>
      <c r="R56" s="32"/>
    </row>
    <row r="57" spans="1:18" s="1" customFormat="1" ht="44.25" customHeight="1" x14ac:dyDescent="0.25">
      <c r="A57" s="68" t="s">
        <v>93</v>
      </c>
      <c r="B57" s="68" t="s">
        <v>80</v>
      </c>
      <c r="C57" s="75"/>
      <c r="D57" s="72"/>
      <c r="E57" s="76" t="s">
        <v>94</v>
      </c>
      <c r="F57" s="77"/>
      <c r="G57" s="75"/>
      <c r="H57" s="75"/>
      <c r="I57" s="70">
        <v>50530</v>
      </c>
      <c r="J57" s="75"/>
      <c r="K57" s="75"/>
      <c r="L57" s="75"/>
      <c r="M57" s="75"/>
      <c r="N57" s="71"/>
      <c r="O57" s="31"/>
      <c r="P57" s="32"/>
      <c r="Q57" s="32"/>
      <c r="R57" s="32"/>
    </row>
    <row r="58" spans="1:18" s="1" customFormat="1" ht="105" customHeight="1" x14ac:dyDescent="0.25">
      <c r="A58" s="68" t="s">
        <v>93</v>
      </c>
      <c r="B58" s="68" t="s">
        <v>80</v>
      </c>
      <c r="C58" s="75"/>
      <c r="D58" s="72"/>
      <c r="E58" s="76" t="s">
        <v>95</v>
      </c>
      <c r="F58" s="77"/>
      <c r="G58" s="75"/>
      <c r="H58" s="75"/>
      <c r="I58" s="70">
        <v>3820</v>
      </c>
      <c r="J58" s="75"/>
      <c r="K58" s="75"/>
      <c r="L58" s="75"/>
      <c r="M58" s="75"/>
      <c r="N58" s="71"/>
      <c r="O58" s="31"/>
      <c r="P58" s="32"/>
      <c r="Q58" s="32"/>
      <c r="R58" s="32"/>
    </row>
    <row r="59" spans="1:18" s="1" customFormat="1" ht="105.75" customHeight="1" x14ac:dyDescent="0.25">
      <c r="A59" s="68" t="s">
        <v>93</v>
      </c>
      <c r="B59" s="68" t="s">
        <v>80</v>
      </c>
      <c r="C59" s="75"/>
      <c r="D59" s="72"/>
      <c r="E59" s="76" t="s">
        <v>96</v>
      </c>
      <c r="F59" s="77"/>
      <c r="G59" s="75"/>
      <c r="H59" s="75"/>
      <c r="I59" s="70">
        <v>5310</v>
      </c>
      <c r="J59" s="75"/>
      <c r="K59" s="75"/>
      <c r="L59" s="75"/>
      <c r="M59" s="75"/>
      <c r="N59" s="71"/>
      <c r="O59" s="31"/>
      <c r="P59" s="32"/>
      <c r="Q59" s="32"/>
      <c r="R59" s="32"/>
    </row>
    <row r="60" spans="1:18" s="1" customFormat="1" ht="27.75" customHeight="1" x14ac:dyDescent="0.25">
      <c r="A60" s="78" t="s">
        <v>93</v>
      </c>
      <c r="B60" s="78"/>
      <c r="C60" s="79"/>
      <c r="D60" s="54"/>
      <c r="E60" s="80"/>
      <c r="F60" s="81"/>
      <c r="G60" s="79"/>
      <c r="H60" s="79"/>
      <c r="I60" s="82">
        <f>SUM(I57:I59)</f>
        <v>59660</v>
      </c>
      <c r="J60" s="79"/>
      <c r="K60" s="79"/>
      <c r="L60" s="79"/>
      <c r="M60" s="79"/>
      <c r="N60" s="54"/>
      <c r="O60" s="31"/>
      <c r="P60" s="32"/>
      <c r="Q60" s="32"/>
      <c r="R60" s="32"/>
    </row>
    <row r="61" spans="1:18" s="1" customFormat="1" ht="62.25" customHeight="1" x14ac:dyDescent="0.25">
      <c r="A61" s="68" t="s">
        <v>97</v>
      </c>
      <c r="B61" s="68" t="s">
        <v>80</v>
      </c>
      <c r="C61" s="75"/>
      <c r="D61" s="72"/>
      <c r="E61" s="76" t="s">
        <v>98</v>
      </c>
      <c r="F61" s="77"/>
      <c r="G61" s="75"/>
      <c r="H61" s="75"/>
      <c r="I61" s="70">
        <v>10240</v>
      </c>
      <c r="J61" s="75"/>
      <c r="K61" s="75"/>
      <c r="L61" s="75"/>
      <c r="M61" s="75"/>
      <c r="N61" s="71"/>
      <c r="O61" s="31"/>
      <c r="P61" s="32"/>
      <c r="Q61" s="32"/>
      <c r="R61" s="32"/>
    </row>
    <row r="62" spans="1:18" s="1" customFormat="1" ht="105" customHeight="1" x14ac:dyDescent="0.25">
      <c r="A62" s="68" t="s">
        <v>97</v>
      </c>
      <c r="B62" s="68" t="s">
        <v>80</v>
      </c>
      <c r="C62" s="75"/>
      <c r="D62" s="72"/>
      <c r="E62" s="76" t="s">
        <v>99</v>
      </c>
      <c r="F62" s="77"/>
      <c r="G62" s="75"/>
      <c r="H62" s="75"/>
      <c r="I62" s="70">
        <v>5492</v>
      </c>
      <c r="J62" s="75"/>
      <c r="K62" s="75"/>
      <c r="L62" s="75"/>
      <c r="M62" s="75"/>
      <c r="N62" s="71"/>
      <c r="O62" s="31"/>
      <c r="P62" s="32"/>
      <c r="Q62" s="32"/>
      <c r="R62" s="32"/>
    </row>
    <row r="63" spans="1:18" s="1" customFormat="1" ht="27.75" customHeight="1" x14ac:dyDescent="0.25">
      <c r="A63" s="78" t="s">
        <v>97</v>
      </c>
      <c r="B63" s="78"/>
      <c r="C63" s="79"/>
      <c r="D63" s="54"/>
      <c r="E63" s="80"/>
      <c r="F63" s="81"/>
      <c r="G63" s="79"/>
      <c r="H63" s="79"/>
      <c r="I63" s="82">
        <f>SUM(I61:I62)</f>
        <v>15732</v>
      </c>
      <c r="J63" s="79"/>
      <c r="K63" s="79"/>
      <c r="L63" s="79"/>
      <c r="M63" s="79"/>
      <c r="N63" s="54"/>
      <c r="O63" s="31"/>
      <c r="P63" s="32"/>
      <c r="Q63" s="32"/>
      <c r="R63" s="32"/>
    </row>
    <row r="64" spans="1:18" s="1" customFormat="1" ht="39.75" customHeight="1" x14ac:dyDescent="0.25">
      <c r="A64" s="5" t="s">
        <v>41</v>
      </c>
      <c r="B64" s="5" t="s">
        <v>80</v>
      </c>
      <c r="C64" s="7" t="s">
        <v>81</v>
      </c>
      <c r="D64" s="72"/>
      <c r="E64" s="133" t="s">
        <v>37</v>
      </c>
      <c r="F64" s="134"/>
      <c r="G64" s="72"/>
      <c r="H64" s="72"/>
      <c r="I64" s="44">
        <v>72140</v>
      </c>
      <c r="J64" s="2"/>
      <c r="K64" s="2"/>
      <c r="L64" s="2"/>
      <c r="M64" s="2" t="s">
        <v>25</v>
      </c>
      <c r="N64" s="2"/>
      <c r="O64" s="31"/>
      <c r="P64" s="32"/>
      <c r="Q64" s="32"/>
      <c r="R64" s="32"/>
    </row>
    <row r="65" spans="1:18" s="1" customFormat="1" ht="37.5" customHeight="1" x14ac:dyDescent="0.25">
      <c r="A65" s="5" t="s">
        <v>41</v>
      </c>
      <c r="B65" s="5" t="s">
        <v>80</v>
      </c>
      <c r="C65" s="7"/>
      <c r="D65" s="72"/>
      <c r="E65" s="73" t="s">
        <v>38</v>
      </c>
      <c r="F65" s="72"/>
      <c r="G65" s="72"/>
      <c r="H65" s="72"/>
      <c r="I65" s="44">
        <v>11600</v>
      </c>
      <c r="J65" s="2"/>
      <c r="K65" s="2"/>
      <c r="L65" s="2"/>
      <c r="M65" s="2" t="s">
        <v>32</v>
      </c>
      <c r="N65" s="2"/>
      <c r="O65" s="31"/>
      <c r="P65" s="32"/>
      <c r="Q65" s="32"/>
      <c r="R65" s="32"/>
    </row>
    <row r="66" spans="1:18" s="1" customFormat="1" ht="37.5" customHeight="1" x14ac:dyDescent="0.25">
      <c r="A66" s="5" t="s">
        <v>41</v>
      </c>
      <c r="B66" s="5" t="s">
        <v>80</v>
      </c>
      <c r="C66" s="7"/>
      <c r="D66" s="72"/>
      <c r="E66" s="73" t="s">
        <v>39</v>
      </c>
      <c r="F66" s="72"/>
      <c r="G66" s="72"/>
      <c r="H66" s="72"/>
      <c r="I66" s="44">
        <v>5100</v>
      </c>
      <c r="J66" s="2"/>
      <c r="K66" s="2"/>
      <c r="L66" s="2"/>
      <c r="M66" s="2" t="s">
        <v>32</v>
      </c>
      <c r="N66" s="2"/>
      <c r="O66" s="45"/>
      <c r="P66" s="32"/>
      <c r="Q66" s="32"/>
      <c r="R66" s="32"/>
    </row>
    <row r="67" spans="1:18" s="1" customFormat="1" ht="66" customHeight="1" x14ac:dyDescent="0.25">
      <c r="A67" s="5" t="s">
        <v>41</v>
      </c>
      <c r="B67" s="5" t="s">
        <v>80</v>
      </c>
      <c r="C67" s="7" t="s">
        <v>79</v>
      </c>
      <c r="D67" s="10"/>
      <c r="E67" s="133" t="s">
        <v>121</v>
      </c>
      <c r="F67" s="134"/>
      <c r="G67" s="72"/>
      <c r="H67" s="72"/>
      <c r="I67" s="44">
        <v>87200</v>
      </c>
      <c r="J67" s="2"/>
      <c r="K67" s="2"/>
      <c r="L67" s="2"/>
      <c r="M67" s="2" t="s">
        <v>25</v>
      </c>
      <c r="N67" s="2"/>
    </row>
    <row r="68" spans="1:18" s="1" customFormat="1" ht="72.75" customHeight="1" x14ac:dyDescent="0.25">
      <c r="A68" s="5" t="s">
        <v>41</v>
      </c>
      <c r="B68" s="5" t="s">
        <v>80</v>
      </c>
      <c r="C68" s="7" t="s">
        <v>81</v>
      </c>
      <c r="D68" s="72"/>
      <c r="E68" s="133" t="s">
        <v>40</v>
      </c>
      <c r="F68" s="134"/>
      <c r="G68" s="72"/>
      <c r="H68" s="72"/>
      <c r="I68" s="44">
        <v>21320</v>
      </c>
      <c r="J68" s="2"/>
      <c r="K68" s="2"/>
      <c r="L68" s="2"/>
      <c r="M68" s="2" t="s">
        <v>25</v>
      </c>
      <c r="N68" s="2"/>
    </row>
    <row r="69" spans="1:18" s="1" customFormat="1" ht="27.75" customHeight="1" x14ac:dyDescent="0.25">
      <c r="A69" s="56" t="s">
        <v>41</v>
      </c>
      <c r="B69" s="54"/>
      <c r="C69" s="54"/>
      <c r="D69" s="54"/>
      <c r="E69" s="57"/>
      <c r="F69" s="58"/>
      <c r="G69" s="54"/>
      <c r="H69" s="54"/>
      <c r="I69" s="59">
        <f>SUM(I64:I68)</f>
        <v>197360</v>
      </c>
      <c r="J69" s="54"/>
      <c r="K69" s="54"/>
      <c r="L69" s="54"/>
      <c r="M69" s="54"/>
      <c r="N69" s="54"/>
    </row>
    <row r="70" spans="1:18" s="1" customFormat="1" ht="27.75" customHeight="1" x14ac:dyDescent="0.25">
      <c r="A70" s="68" t="s">
        <v>24</v>
      </c>
      <c r="B70" s="68" t="s">
        <v>80</v>
      </c>
      <c r="C70" s="72"/>
      <c r="D70" s="72"/>
      <c r="E70" s="73" t="s">
        <v>103</v>
      </c>
      <c r="F70" s="74"/>
      <c r="G70" s="72"/>
      <c r="H70" s="72"/>
      <c r="I70" s="44">
        <v>3.6</v>
      </c>
      <c r="J70" s="72"/>
      <c r="K70" s="72"/>
      <c r="L70" s="72"/>
      <c r="M70" s="72"/>
      <c r="N70" s="72"/>
    </row>
    <row r="71" spans="1:18" s="1" customFormat="1" ht="51.75" customHeight="1" x14ac:dyDescent="0.25">
      <c r="A71" s="68" t="s">
        <v>24</v>
      </c>
      <c r="B71" s="68" t="s">
        <v>80</v>
      </c>
      <c r="C71" s="72"/>
      <c r="D71" s="72"/>
      <c r="E71" s="73" t="s">
        <v>88</v>
      </c>
      <c r="F71" s="74"/>
      <c r="G71" s="72"/>
      <c r="H71" s="72"/>
      <c r="I71" s="44">
        <v>8.23</v>
      </c>
      <c r="J71" s="72"/>
      <c r="K71" s="72"/>
      <c r="L71" s="72"/>
      <c r="M71" s="72"/>
      <c r="N71" s="72"/>
    </row>
    <row r="72" spans="1:18" s="1" customFormat="1" ht="27.75" customHeight="1" x14ac:dyDescent="0.25">
      <c r="A72" s="68" t="s">
        <v>24</v>
      </c>
      <c r="B72" s="68" t="s">
        <v>80</v>
      </c>
      <c r="C72" s="72"/>
      <c r="D72" s="72"/>
      <c r="E72" s="73" t="s">
        <v>42</v>
      </c>
      <c r="F72" s="74"/>
      <c r="G72" s="72"/>
      <c r="H72" s="72"/>
      <c r="I72" s="44">
        <v>5.29</v>
      </c>
      <c r="J72" s="72"/>
      <c r="K72" s="72"/>
      <c r="L72" s="72"/>
      <c r="M72" s="72"/>
      <c r="N72" s="72"/>
    </row>
    <row r="73" spans="1:18" s="1" customFormat="1" ht="42" customHeight="1" x14ac:dyDescent="0.25">
      <c r="A73" s="68" t="s">
        <v>24</v>
      </c>
      <c r="B73" s="68" t="s">
        <v>80</v>
      </c>
      <c r="C73" s="75" t="s">
        <v>76</v>
      </c>
      <c r="D73" s="10"/>
      <c r="E73" s="135" t="s">
        <v>43</v>
      </c>
      <c r="F73" s="136"/>
      <c r="G73" s="75"/>
      <c r="H73" s="75"/>
      <c r="I73" s="70">
        <v>5480</v>
      </c>
      <c r="J73" s="69"/>
      <c r="K73" s="69"/>
      <c r="L73" s="2"/>
      <c r="M73" s="2" t="s">
        <v>25</v>
      </c>
      <c r="N73" s="2"/>
      <c r="O73" s="50"/>
      <c r="R73" s="46"/>
    </row>
    <row r="74" spans="1:18" s="1" customFormat="1" ht="31.5" customHeight="1" x14ac:dyDescent="0.25">
      <c r="A74" s="56" t="s">
        <v>24</v>
      </c>
      <c r="B74" s="54"/>
      <c r="C74" s="54"/>
      <c r="D74" s="54"/>
      <c r="E74" s="57"/>
      <c r="F74" s="58"/>
      <c r="G74" s="54"/>
      <c r="H74" s="54"/>
      <c r="I74" s="59">
        <f>SUM(I70:I73)</f>
        <v>5497.12</v>
      </c>
      <c r="J74" s="54"/>
      <c r="K74" s="54"/>
      <c r="L74" s="54"/>
      <c r="M74" s="54"/>
      <c r="N74" s="54"/>
      <c r="O74" s="50"/>
      <c r="R74" s="46"/>
    </row>
    <row r="75" spans="1:18" s="1" customFormat="1" ht="63" customHeight="1" x14ac:dyDescent="0.25">
      <c r="A75" s="68" t="s">
        <v>26</v>
      </c>
      <c r="B75" s="68" t="s">
        <v>80</v>
      </c>
      <c r="C75" s="75" t="s">
        <v>77</v>
      </c>
      <c r="D75" s="10"/>
      <c r="E75" s="76" t="s">
        <v>44</v>
      </c>
      <c r="F75" s="136"/>
      <c r="G75" s="75"/>
      <c r="H75" s="75"/>
      <c r="I75" s="70">
        <v>145160</v>
      </c>
      <c r="J75" s="69"/>
      <c r="K75" s="69"/>
      <c r="L75" s="69"/>
      <c r="M75" s="69" t="s">
        <v>32</v>
      </c>
      <c r="N75" s="72"/>
      <c r="O75" s="50"/>
      <c r="R75" s="46"/>
    </row>
    <row r="76" spans="1:18" s="1" customFormat="1" ht="30" customHeight="1" x14ac:dyDescent="0.25">
      <c r="A76" s="5" t="s">
        <v>26</v>
      </c>
      <c r="B76" s="5" t="s">
        <v>80</v>
      </c>
      <c r="C76" s="72"/>
      <c r="D76" s="72"/>
      <c r="E76" s="73" t="s">
        <v>45</v>
      </c>
      <c r="F76" s="72"/>
      <c r="G76" s="72"/>
      <c r="H76" s="72"/>
      <c r="I76" s="44">
        <v>6090</v>
      </c>
      <c r="J76" s="2"/>
      <c r="K76" s="2"/>
      <c r="L76" s="2"/>
      <c r="M76" s="2" t="s">
        <v>32</v>
      </c>
      <c r="N76" s="2"/>
      <c r="O76" s="51"/>
      <c r="P76" s="66"/>
      <c r="R76" s="46"/>
    </row>
    <row r="77" spans="1:18" s="1" customFormat="1" ht="27.75" customHeight="1" x14ac:dyDescent="0.25">
      <c r="A77" s="5" t="s">
        <v>26</v>
      </c>
      <c r="B77" s="5" t="s">
        <v>80</v>
      </c>
      <c r="C77" s="72"/>
      <c r="D77" s="72"/>
      <c r="E77" s="73" t="s">
        <v>46</v>
      </c>
      <c r="F77" s="72"/>
      <c r="G77" s="72"/>
      <c r="H77" s="72"/>
      <c r="I77" s="44">
        <v>8800</v>
      </c>
      <c r="J77" s="2"/>
      <c r="K77" s="2"/>
      <c r="L77" s="2"/>
      <c r="M77" s="2" t="s">
        <v>32</v>
      </c>
      <c r="N77" s="2"/>
    </row>
    <row r="78" spans="1:18" s="1" customFormat="1" ht="96" customHeight="1" x14ac:dyDescent="0.25">
      <c r="A78" s="5" t="s">
        <v>26</v>
      </c>
      <c r="B78" s="5" t="s">
        <v>80</v>
      </c>
      <c r="C78" s="72"/>
      <c r="D78" s="72"/>
      <c r="E78" s="73" t="s">
        <v>104</v>
      </c>
      <c r="F78" s="72"/>
      <c r="G78" s="72"/>
      <c r="H78" s="72"/>
      <c r="I78" s="44">
        <v>16</v>
      </c>
      <c r="J78" s="2"/>
      <c r="K78" s="2"/>
      <c r="L78" s="2"/>
      <c r="M78" s="2" t="s">
        <v>32</v>
      </c>
      <c r="N78" s="2"/>
    </row>
    <row r="79" spans="1:18" s="1" customFormat="1" ht="62.25" customHeight="1" x14ac:dyDescent="0.25">
      <c r="A79" s="5" t="s">
        <v>26</v>
      </c>
      <c r="B79" s="5" t="s">
        <v>80</v>
      </c>
      <c r="C79" s="72"/>
      <c r="D79" s="72"/>
      <c r="E79" s="73" t="s">
        <v>108</v>
      </c>
      <c r="F79" s="72"/>
      <c r="G79" s="72"/>
      <c r="H79" s="72"/>
      <c r="I79" s="44">
        <v>10000</v>
      </c>
      <c r="J79" s="2"/>
      <c r="K79" s="2"/>
      <c r="L79" s="2"/>
      <c r="M79" s="2" t="s">
        <v>32</v>
      </c>
      <c r="N79" s="2"/>
    </row>
    <row r="80" spans="1:18" s="1" customFormat="1" ht="36.75" customHeight="1" x14ac:dyDescent="0.25">
      <c r="A80" s="5" t="s">
        <v>26</v>
      </c>
      <c r="B80" s="5" t="s">
        <v>80</v>
      </c>
      <c r="C80" s="72"/>
      <c r="D80" s="72"/>
      <c r="E80" s="73" t="s">
        <v>27</v>
      </c>
      <c r="F80" s="72"/>
      <c r="G80" s="72"/>
      <c r="H80" s="72"/>
      <c r="I80" s="44">
        <v>4400</v>
      </c>
      <c r="J80" s="2"/>
      <c r="K80" s="2"/>
      <c r="L80" s="2"/>
      <c r="M80" s="2" t="s">
        <v>32</v>
      </c>
      <c r="N80" s="2"/>
    </row>
    <row r="81" spans="1:14" s="1" customFormat="1" ht="48" customHeight="1" x14ac:dyDescent="0.25">
      <c r="A81" s="5" t="s">
        <v>26</v>
      </c>
      <c r="B81" s="5" t="s">
        <v>80</v>
      </c>
      <c r="C81" s="72"/>
      <c r="D81" s="72"/>
      <c r="E81" s="73" t="s">
        <v>47</v>
      </c>
      <c r="F81" s="72"/>
      <c r="G81" s="72"/>
      <c r="H81" s="72"/>
      <c r="I81" s="44">
        <v>4300</v>
      </c>
      <c r="J81" s="2"/>
      <c r="K81" s="2"/>
      <c r="L81" s="2"/>
      <c r="M81" s="2" t="s">
        <v>32</v>
      </c>
      <c r="N81" s="2"/>
    </row>
    <row r="82" spans="1:14" s="1" customFormat="1" ht="48" customHeight="1" x14ac:dyDescent="0.25">
      <c r="A82" s="5" t="s">
        <v>26</v>
      </c>
      <c r="B82" s="5" t="s">
        <v>80</v>
      </c>
      <c r="C82" s="2"/>
      <c r="D82" s="2"/>
      <c r="E82" s="30" t="s">
        <v>48</v>
      </c>
      <c r="F82" s="2"/>
      <c r="G82" s="2"/>
      <c r="H82" s="2"/>
      <c r="I82" s="44">
        <v>20760</v>
      </c>
      <c r="J82" s="2"/>
      <c r="K82" s="2"/>
      <c r="L82" s="2"/>
      <c r="M82" s="2" t="s">
        <v>32</v>
      </c>
      <c r="N82" s="2"/>
    </row>
    <row r="83" spans="1:14" s="1" customFormat="1" ht="36" customHeight="1" x14ac:dyDescent="0.25">
      <c r="A83" s="5" t="s">
        <v>26</v>
      </c>
      <c r="B83" s="5" t="s">
        <v>80</v>
      </c>
      <c r="C83" s="2"/>
      <c r="D83" s="2"/>
      <c r="E83" s="30" t="s">
        <v>49</v>
      </c>
      <c r="F83" s="2"/>
      <c r="G83" s="2"/>
      <c r="H83" s="2"/>
      <c r="I83" s="44">
        <v>5845.2</v>
      </c>
      <c r="J83" s="2"/>
      <c r="K83" s="2"/>
      <c r="L83" s="2"/>
      <c r="M83" s="2" t="s">
        <v>32</v>
      </c>
      <c r="N83" s="2"/>
    </row>
    <row r="84" spans="1:14" s="1" customFormat="1" ht="48" customHeight="1" x14ac:dyDescent="0.25">
      <c r="A84" s="5" t="s">
        <v>26</v>
      </c>
      <c r="B84" s="5" t="s">
        <v>80</v>
      </c>
      <c r="C84" s="2"/>
      <c r="D84" s="2"/>
      <c r="E84" s="30" t="s">
        <v>50</v>
      </c>
      <c r="F84" s="2"/>
      <c r="G84" s="2"/>
      <c r="H84" s="2"/>
      <c r="I84" s="44">
        <v>4352</v>
      </c>
      <c r="J84" s="2"/>
      <c r="K84" s="2"/>
      <c r="L84" s="2"/>
      <c r="M84" s="2" t="s">
        <v>32</v>
      </c>
      <c r="N84" s="2"/>
    </row>
    <row r="85" spans="1:14" s="1" customFormat="1" ht="27" customHeight="1" x14ac:dyDescent="0.25">
      <c r="A85" s="56" t="s">
        <v>26</v>
      </c>
      <c r="B85" s="54"/>
      <c r="C85" s="54"/>
      <c r="D85" s="54"/>
      <c r="E85" s="57"/>
      <c r="F85" s="54"/>
      <c r="G85" s="54"/>
      <c r="H85" s="54"/>
      <c r="I85" s="59">
        <f>SUM(I75:I84)</f>
        <v>209723.2</v>
      </c>
      <c r="J85" s="54"/>
      <c r="K85" s="54"/>
      <c r="L85" s="54"/>
      <c r="M85" s="54"/>
      <c r="N85" s="54"/>
    </row>
    <row r="86" spans="1:14" s="1" customFormat="1" ht="95.25" customHeight="1" x14ac:dyDescent="0.25">
      <c r="A86" s="5" t="s">
        <v>28</v>
      </c>
      <c r="B86" s="5" t="s">
        <v>80</v>
      </c>
      <c r="C86" s="2"/>
      <c r="D86" s="2"/>
      <c r="E86" s="30" t="s">
        <v>51</v>
      </c>
      <c r="F86" s="2"/>
      <c r="G86" s="2"/>
      <c r="H86" s="2"/>
      <c r="I86" s="44">
        <v>25210</v>
      </c>
      <c r="J86" s="2"/>
      <c r="K86" s="2"/>
      <c r="L86" s="2"/>
      <c r="M86" s="2" t="s">
        <v>32</v>
      </c>
      <c r="N86" s="2"/>
    </row>
    <row r="87" spans="1:14" s="1" customFormat="1" ht="45" customHeight="1" x14ac:dyDescent="0.25">
      <c r="A87" s="5" t="s">
        <v>28</v>
      </c>
      <c r="B87" s="5" t="s">
        <v>80</v>
      </c>
      <c r="C87" s="2"/>
      <c r="D87" s="2"/>
      <c r="E87" s="30" t="s">
        <v>105</v>
      </c>
      <c r="F87" s="2"/>
      <c r="G87" s="2"/>
      <c r="H87" s="2"/>
      <c r="I87" s="44">
        <v>-2.16</v>
      </c>
      <c r="J87" s="2"/>
      <c r="K87" s="2"/>
      <c r="L87" s="2"/>
      <c r="M87" s="2" t="s">
        <v>32</v>
      </c>
      <c r="N87" s="2"/>
    </row>
    <row r="88" spans="1:14" s="1" customFormat="1" ht="31.5" customHeight="1" x14ac:dyDescent="0.25">
      <c r="A88" s="5" t="s">
        <v>28</v>
      </c>
      <c r="B88" s="5" t="s">
        <v>80</v>
      </c>
      <c r="C88" s="2"/>
      <c r="D88" s="2"/>
      <c r="E88" s="30" t="s">
        <v>52</v>
      </c>
      <c r="F88" s="2"/>
      <c r="G88" s="2"/>
      <c r="H88" s="2"/>
      <c r="I88" s="44">
        <v>96000</v>
      </c>
      <c r="J88" s="2"/>
      <c r="K88" s="2"/>
      <c r="L88" s="2"/>
      <c r="M88" s="2" t="s">
        <v>32</v>
      </c>
      <c r="N88" s="2"/>
    </row>
    <row r="89" spans="1:14" s="1" customFormat="1" ht="48" customHeight="1" x14ac:dyDescent="0.25">
      <c r="A89" s="5" t="s">
        <v>28</v>
      </c>
      <c r="B89" s="5" t="s">
        <v>80</v>
      </c>
      <c r="C89" s="2"/>
      <c r="D89" s="2"/>
      <c r="E89" s="30" t="s">
        <v>29</v>
      </c>
      <c r="F89" s="2"/>
      <c r="G89" s="2"/>
      <c r="H89" s="2"/>
      <c r="I89" s="44">
        <v>93170</v>
      </c>
      <c r="J89" s="2"/>
      <c r="K89" s="2"/>
      <c r="L89" s="2"/>
      <c r="M89" s="2" t="s">
        <v>32</v>
      </c>
      <c r="N89" s="2"/>
    </row>
    <row r="90" spans="1:14" s="1" customFormat="1" ht="48" customHeight="1" x14ac:dyDescent="0.25">
      <c r="A90" s="5" t="s">
        <v>28</v>
      </c>
      <c r="B90" s="5" t="s">
        <v>80</v>
      </c>
      <c r="C90" s="2"/>
      <c r="D90" s="2"/>
      <c r="E90" s="30" t="s">
        <v>75</v>
      </c>
      <c r="F90" s="2"/>
      <c r="G90" s="2"/>
      <c r="H90" s="2"/>
      <c r="I90" s="44">
        <v>2000</v>
      </c>
      <c r="J90" s="2"/>
      <c r="K90" s="2"/>
      <c r="L90" s="2"/>
      <c r="M90" s="2" t="s">
        <v>32</v>
      </c>
      <c r="N90" s="2"/>
    </row>
    <row r="91" spans="1:14" s="1" customFormat="1" ht="70.5" customHeight="1" x14ac:dyDescent="0.25">
      <c r="A91" s="5" t="s">
        <v>28</v>
      </c>
      <c r="B91" s="5" t="s">
        <v>80</v>
      </c>
      <c r="C91" s="2"/>
      <c r="D91" s="2"/>
      <c r="E91" s="30" t="s">
        <v>53</v>
      </c>
      <c r="F91" s="2"/>
      <c r="G91" s="2"/>
      <c r="H91" s="2"/>
      <c r="I91" s="44">
        <v>78840</v>
      </c>
      <c r="J91" s="2"/>
      <c r="K91" s="2"/>
      <c r="L91" s="2"/>
      <c r="M91" s="2" t="s">
        <v>32</v>
      </c>
      <c r="N91" s="2"/>
    </row>
    <row r="92" spans="1:14" s="1" customFormat="1" ht="105.75" customHeight="1" x14ac:dyDescent="0.25">
      <c r="A92" s="5" t="s">
        <v>28</v>
      </c>
      <c r="B92" s="5" t="s">
        <v>80</v>
      </c>
      <c r="C92" s="2"/>
      <c r="D92" s="2"/>
      <c r="E92" s="30" t="s">
        <v>54</v>
      </c>
      <c r="F92" s="2"/>
      <c r="G92" s="2"/>
      <c r="H92" s="2"/>
      <c r="I92" s="44">
        <v>2500</v>
      </c>
      <c r="J92" s="2"/>
      <c r="K92" s="2"/>
      <c r="L92" s="2"/>
      <c r="M92" s="2" t="s">
        <v>32</v>
      </c>
      <c r="N92" s="2"/>
    </row>
    <row r="93" spans="1:14" s="1" customFormat="1" ht="48" customHeight="1" x14ac:dyDescent="0.25">
      <c r="A93" s="5" t="s">
        <v>28</v>
      </c>
      <c r="B93" s="5" t="s">
        <v>80</v>
      </c>
      <c r="C93" s="2"/>
      <c r="D93" s="2"/>
      <c r="E93" s="30" t="s">
        <v>55</v>
      </c>
      <c r="F93" s="2"/>
      <c r="G93" s="2"/>
      <c r="H93" s="2"/>
      <c r="I93" s="44">
        <v>1020</v>
      </c>
      <c r="J93" s="2"/>
      <c r="K93" s="2"/>
      <c r="L93" s="2"/>
      <c r="M93" s="2" t="s">
        <v>32</v>
      </c>
      <c r="N93" s="2"/>
    </row>
    <row r="94" spans="1:14" s="1" customFormat="1" ht="48" customHeight="1" x14ac:dyDescent="0.25">
      <c r="A94" s="5" t="s">
        <v>28</v>
      </c>
      <c r="B94" s="5" t="s">
        <v>80</v>
      </c>
      <c r="C94" s="2"/>
      <c r="D94" s="2"/>
      <c r="E94" s="30" t="s">
        <v>56</v>
      </c>
      <c r="F94" s="2"/>
      <c r="G94" s="2"/>
      <c r="H94" s="2"/>
      <c r="I94" s="44">
        <v>12000</v>
      </c>
      <c r="J94" s="2"/>
      <c r="K94" s="2"/>
      <c r="L94" s="2"/>
      <c r="M94" s="2" t="s">
        <v>32</v>
      </c>
      <c r="N94" s="2"/>
    </row>
    <row r="95" spans="1:14" s="1" customFormat="1" ht="30.75" customHeight="1" x14ac:dyDescent="0.25">
      <c r="A95" s="5" t="s">
        <v>28</v>
      </c>
      <c r="B95" s="5" t="s">
        <v>80</v>
      </c>
      <c r="C95" s="2"/>
      <c r="D95" s="2"/>
      <c r="E95" s="30" t="s">
        <v>57</v>
      </c>
      <c r="F95" s="2"/>
      <c r="G95" s="2"/>
      <c r="H95" s="2"/>
      <c r="I95" s="44">
        <v>8000</v>
      </c>
      <c r="J95" s="2"/>
      <c r="K95" s="2"/>
      <c r="L95" s="2"/>
      <c r="M95" s="2" t="s">
        <v>32</v>
      </c>
      <c r="N95" s="2"/>
    </row>
    <row r="96" spans="1:14" s="1" customFormat="1" ht="48" customHeight="1" x14ac:dyDescent="0.25">
      <c r="A96" s="5" t="s">
        <v>28</v>
      </c>
      <c r="B96" s="5" t="s">
        <v>80</v>
      </c>
      <c r="C96" s="2"/>
      <c r="D96" s="2"/>
      <c r="E96" s="30" t="s">
        <v>58</v>
      </c>
      <c r="F96" s="2"/>
      <c r="G96" s="2"/>
      <c r="H96" s="2"/>
      <c r="I96" s="44">
        <v>35000</v>
      </c>
      <c r="J96" s="2"/>
      <c r="K96" s="2"/>
      <c r="L96" s="2"/>
      <c r="M96" s="2" t="s">
        <v>32</v>
      </c>
      <c r="N96" s="2"/>
    </row>
    <row r="97" spans="1:246" s="1" customFormat="1" ht="21" customHeight="1" x14ac:dyDescent="0.25">
      <c r="A97" s="56" t="s">
        <v>28</v>
      </c>
      <c r="B97" s="54"/>
      <c r="C97" s="54"/>
      <c r="D97" s="54"/>
      <c r="E97" s="57"/>
      <c r="F97" s="54"/>
      <c r="G97" s="54"/>
      <c r="H97" s="54"/>
      <c r="I97" s="59">
        <f>SUM(I86:I96)</f>
        <v>353737.83999999997</v>
      </c>
      <c r="J97" s="54"/>
      <c r="K97" s="54"/>
      <c r="L97" s="54"/>
      <c r="M97" s="54"/>
      <c r="N97" s="54"/>
    </row>
    <row r="98" spans="1:246" s="1" customFormat="1" ht="36.75" customHeight="1" x14ac:dyDescent="0.25">
      <c r="A98" s="5" t="s">
        <v>31</v>
      </c>
      <c r="B98" s="2" t="s">
        <v>80</v>
      </c>
      <c r="C98" s="2" t="s">
        <v>86</v>
      </c>
      <c r="D98" s="2"/>
      <c r="E98" s="30" t="s">
        <v>59</v>
      </c>
      <c r="F98" s="14"/>
      <c r="G98" s="2"/>
      <c r="H98" s="2"/>
      <c r="I98" s="44">
        <v>35000</v>
      </c>
      <c r="J98" s="72"/>
      <c r="K98" s="72"/>
      <c r="L98" s="72"/>
      <c r="M98" s="72" t="s">
        <v>32</v>
      </c>
      <c r="N98" s="72"/>
    </row>
    <row r="99" spans="1:246" s="1" customFormat="1" ht="48" customHeight="1" x14ac:dyDescent="0.25">
      <c r="A99" s="5" t="s">
        <v>31</v>
      </c>
      <c r="B99" s="5" t="s">
        <v>80</v>
      </c>
      <c r="C99" s="2"/>
      <c r="D99" s="2"/>
      <c r="E99" s="30" t="s">
        <v>60</v>
      </c>
      <c r="F99" s="2"/>
      <c r="G99" s="2"/>
      <c r="H99" s="2"/>
      <c r="I99" s="44">
        <v>59500</v>
      </c>
      <c r="J99" s="2"/>
      <c r="K99" s="2"/>
      <c r="L99" s="2"/>
      <c r="M99" s="2" t="s">
        <v>32</v>
      </c>
      <c r="N99" s="2"/>
    </row>
    <row r="100" spans="1:246" s="1" customFormat="1" ht="80.25" customHeight="1" x14ac:dyDescent="0.25">
      <c r="A100" s="5" t="s">
        <v>31</v>
      </c>
      <c r="B100" s="5" t="s">
        <v>80</v>
      </c>
      <c r="C100" s="2"/>
      <c r="D100" s="2"/>
      <c r="E100" s="30" t="s">
        <v>61</v>
      </c>
      <c r="F100" s="2"/>
      <c r="G100" s="2"/>
      <c r="H100" s="2"/>
      <c r="I100" s="44">
        <v>600</v>
      </c>
      <c r="J100" s="2"/>
      <c r="K100" s="2"/>
      <c r="L100" s="2"/>
      <c r="M100" s="2" t="s">
        <v>32</v>
      </c>
      <c r="N100" s="2"/>
    </row>
    <row r="101" spans="1:246" s="1" customFormat="1" ht="45.75" customHeight="1" x14ac:dyDescent="0.25">
      <c r="A101" s="5" t="s">
        <v>31</v>
      </c>
      <c r="B101" s="5" t="s">
        <v>80</v>
      </c>
      <c r="C101" s="2"/>
      <c r="D101" s="2"/>
      <c r="E101" s="30" t="s">
        <v>62</v>
      </c>
      <c r="F101" s="2"/>
      <c r="G101" s="2"/>
      <c r="H101" s="2"/>
      <c r="I101" s="44">
        <v>3140</v>
      </c>
      <c r="J101" s="2"/>
      <c r="K101" s="2"/>
      <c r="L101" s="2"/>
      <c r="M101" s="2" t="s">
        <v>32</v>
      </c>
      <c r="N101" s="2"/>
    </row>
    <row r="102" spans="1:246" s="1" customFormat="1" ht="42.75" customHeight="1" x14ac:dyDescent="0.25">
      <c r="A102" s="5" t="s">
        <v>31</v>
      </c>
      <c r="B102" s="5" t="s">
        <v>80</v>
      </c>
      <c r="C102" s="2"/>
      <c r="D102" s="2"/>
      <c r="E102" s="30" t="s">
        <v>63</v>
      </c>
      <c r="F102" s="2"/>
      <c r="G102" s="2"/>
      <c r="H102" s="2"/>
      <c r="I102" s="44">
        <v>50960</v>
      </c>
      <c r="J102" s="2"/>
      <c r="K102" s="2"/>
      <c r="L102" s="2"/>
      <c r="M102" s="2" t="s">
        <v>32</v>
      </c>
      <c r="N102" s="2"/>
    </row>
    <row r="103" spans="1:246" s="1" customFormat="1" ht="45" customHeight="1" x14ac:dyDescent="0.25">
      <c r="A103" s="5" t="s">
        <v>31</v>
      </c>
      <c r="B103" s="5" t="s">
        <v>80</v>
      </c>
      <c r="C103" s="2"/>
      <c r="D103" s="2"/>
      <c r="E103" s="30" t="s">
        <v>65</v>
      </c>
      <c r="F103" s="2"/>
      <c r="G103" s="2"/>
      <c r="H103" s="2"/>
      <c r="I103" s="44">
        <v>1500</v>
      </c>
      <c r="J103" s="2"/>
      <c r="K103" s="2"/>
      <c r="L103" s="2"/>
      <c r="M103" s="2" t="s">
        <v>32</v>
      </c>
      <c r="N103" s="2"/>
    </row>
    <row r="104" spans="1:246" s="1" customFormat="1" ht="47.25" customHeight="1" x14ac:dyDescent="0.25">
      <c r="A104" s="5" t="s">
        <v>31</v>
      </c>
      <c r="B104" s="5" t="s">
        <v>80</v>
      </c>
      <c r="C104" s="2"/>
      <c r="D104" s="2"/>
      <c r="E104" s="30" t="s">
        <v>66</v>
      </c>
      <c r="F104" s="2"/>
      <c r="G104" s="2"/>
      <c r="H104" s="2"/>
      <c r="I104" s="44">
        <v>2800</v>
      </c>
      <c r="J104" s="2"/>
      <c r="K104" s="2"/>
      <c r="L104" s="2"/>
      <c r="M104" s="2" t="s">
        <v>32</v>
      </c>
      <c r="N104" s="2"/>
    </row>
    <row r="105" spans="1:246" s="1" customFormat="1" ht="39.75" customHeight="1" x14ac:dyDescent="0.25">
      <c r="A105" s="5" t="s">
        <v>31</v>
      </c>
      <c r="B105" s="5" t="s">
        <v>80</v>
      </c>
      <c r="C105" s="2"/>
      <c r="D105" s="2"/>
      <c r="E105" s="30" t="s">
        <v>67</v>
      </c>
      <c r="F105" s="2"/>
      <c r="G105" s="2"/>
      <c r="H105" s="2"/>
      <c r="I105" s="44">
        <v>2800</v>
      </c>
      <c r="J105" s="2"/>
      <c r="K105" s="2"/>
      <c r="L105" s="2"/>
      <c r="M105" s="2" t="s">
        <v>32</v>
      </c>
      <c r="N105" s="2"/>
    </row>
    <row r="106" spans="1:246" s="1" customFormat="1" ht="39.75" customHeight="1" x14ac:dyDescent="0.25">
      <c r="A106" s="5" t="s">
        <v>31</v>
      </c>
      <c r="B106" s="5" t="s">
        <v>80</v>
      </c>
      <c r="C106" s="2"/>
      <c r="D106" s="2"/>
      <c r="E106" s="30" t="s">
        <v>68</v>
      </c>
      <c r="F106" s="2"/>
      <c r="G106" s="2"/>
      <c r="H106" s="2"/>
      <c r="I106" s="44">
        <v>67110</v>
      </c>
      <c r="J106" s="2"/>
      <c r="K106" s="2"/>
      <c r="L106" s="2"/>
      <c r="M106" s="2" t="s">
        <v>32</v>
      </c>
      <c r="N106" s="2"/>
      <c r="O106" s="31"/>
      <c r="P106" s="32"/>
      <c r="Q106" s="32"/>
    </row>
    <row r="107" spans="1:246" s="1" customFormat="1" ht="29.25" customHeight="1" x14ac:dyDescent="0.25">
      <c r="A107" s="56" t="s">
        <v>31</v>
      </c>
      <c r="B107" s="63"/>
      <c r="C107" s="63"/>
      <c r="D107" s="63"/>
      <c r="E107" s="63"/>
      <c r="F107" s="63"/>
      <c r="G107" s="63"/>
      <c r="H107" s="63"/>
      <c r="I107" s="65">
        <f>SUM(I98:I106)</f>
        <v>223410</v>
      </c>
      <c r="J107" s="63"/>
      <c r="K107" s="63"/>
      <c r="L107" s="63"/>
      <c r="M107" s="63"/>
      <c r="N107" s="63"/>
      <c r="O107" s="31"/>
      <c r="P107" s="45"/>
      <c r="Q107" s="32"/>
    </row>
    <row r="108" spans="1:246" s="1" customFormat="1" ht="29.25" customHeight="1" x14ac:dyDescent="0.25">
      <c r="A108" s="175" t="s">
        <v>101</v>
      </c>
      <c r="B108" s="176"/>
      <c r="C108" s="176"/>
      <c r="D108" s="176"/>
      <c r="E108" s="177"/>
      <c r="F108" s="83"/>
      <c r="G108" s="84"/>
      <c r="H108" s="84"/>
      <c r="I108" s="85">
        <v>5541010</v>
      </c>
      <c r="J108" s="84"/>
      <c r="K108" s="84"/>
      <c r="L108" s="84"/>
      <c r="M108" s="84"/>
      <c r="N108" s="91"/>
      <c r="O108" s="31"/>
      <c r="P108" s="45"/>
      <c r="Q108" s="32"/>
    </row>
    <row r="109" spans="1:246" s="11" customFormat="1" ht="31.5" customHeight="1" x14ac:dyDescent="0.25">
      <c r="A109" s="160" t="s">
        <v>69</v>
      </c>
      <c r="B109" s="161"/>
      <c r="C109" s="161"/>
      <c r="D109" s="161"/>
      <c r="E109" s="162"/>
      <c r="F109" s="18"/>
      <c r="G109" s="19"/>
      <c r="H109" s="19"/>
      <c r="I109" s="20">
        <f>I37</f>
        <v>2557142.2000000002</v>
      </c>
      <c r="J109" s="21"/>
      <c r="K109" s="22"/>
      <c r="L109" s="22"/>
      <c r="M109" s="23"/>
      <c r="N109" s="24"/>
      <c r="O109" s="31"/>
      <c r="P109" s="45"/>
      <c r="Q109" s="32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  <c r="HT109" s="10"/>
      <c r="HU109" s="10"/>
      <c r="HV109" s="10"/>
      <c r="HW109" s="10"/>
      <c r="HX109" s="10"/>
      <c r="HY109" s="10"/>
      <c r="HZ109" s="10"/>
      <c r="IA109" s="10"/>
      <c r="IB109" s="10"/>
      <c r="IC109" s="10"/>
      <c r="ID109" s="10"/>
      <c r="IE109" s="10"/>
      <c r="IF109" s="10"/>
      <c r="IG109" s="10"/>
      <c r="IH109" s="10"/>
      <c r="II109" s="10"/>
      <c r="IJ109" s="10"/>
      <c r="IK109" s="10"/>
      <c r="IL109" s="10"/>
    </row>
    <row r="110" spans="1:246" s="11" customFormat="1" ht="31.5" customHeight="1" x14ac:dyDescent="0.25">
      <c r="A110" s="172" t="s">
        <v>100</v>
      </c>
      <c r="B110" s="173"/>
      <c r="C110" s="173"/>
      <c r="D110" s="173"/>
      <c r="E110" s="174"/>
      <c r="F110" s="86"/>
      <c r="G110" s="87"/>
      <c r="H110" s="87"/>
      <c r="I110" s="88">
        <f>I19+I20+I29+I24+I25+I31+I32</f>
        <v>384324.8</v>
      </c>
      <c r="J110" s="93">
        <f>I108*10/100</f>
        <v>554101</v>
      </c>
      <c r="K110" s="89"/>
      <c r="L110" s="89"/>
      <c r="M110" s="90"/>
      <c r="N110" s="94"/>
      <c r="O110" s="45"/>
      <c r="P110" s="32"/>
      <c r="Q110" s="32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  <c r="HT110" s="10"/>
      <c r="HU110" s="10"/>
      <c r="HV110" s="10"/>
      <c r="HW110" s="10"/>
      <c r="HX110" s="10"/>
      <c r="HY110" s="10"/>
      <c r="HZ110" s="10"/>
      <c r="IA110" s="10"/>
      <c r="IB110" s="10"/>
      <c r="IC110" s="10"/>
      <c r="ID110" s="10"/>
      <c r="IE110" s="10"/>
      <c r="IF110" s="10"/>
      <c r="IG110" s="10"/>
      <c r="IH110" s="10"/>
      <c r="II110" s="10"/>
      <c r="IJ110" s="10"/>
      <c r="IK110" s="10"/>
      <c r="IL110" s="10"/>
    </row>
    <row r="111" spans="1:246" s="1" customFormat="1" ht="31.5" customHeight="1" x14ac:dyDescent="0.25">
      <c r="A111" s="163" t="s">
        <v>106</v>
      </c>
      <c r="B111" s="164"/>
      <c r="C111" s="164"/>
      <c r="D111" s="164"/>
      <c r="E111" s="165"/>
      <c r="F111" s="95">
        <f>I111/I108*100</f>
        <v>18.957193724609773</v>
      </c>
      <c r="G111" s="25"/>
      <c r="H111" s="26">
        <v>0.15</v>
      </c>
      <c r="I111" s="27">
        <f>I27+I29+I35</f>
        <v>1050420</v>
      </c>
      <c r="J111" s="27">
        <f>(I108-I112-I113)*15/100</f>
        <v>383573.22</v>
      </c>
      <c r="K111" s="25"/>
      <c r="L111" s="25"/>
      <c r="M111" s="25"/>
      <c r="N111" s="27"/>
    </row>
    <row r="112" spans="1:246" s="1" customFormat="1" ht="30.75" customHeight="1" x14ac:dyDescent="0.25">
      <c r="A112" s="169" t="s">
        <v>74</v>
      </c>
      <c r="B112" s="170"/>
      <c r="C112" s="170"/>
      <c r="D112" s="170"/>
      <c r="E112" s="171"/>
      <c r="F112" s="40"/>
      <c r="G112" s="40"/>
      <c r="H112" s="41"/>
      <c r="I112" s="42">
        <f>I48</f>
        <v>1730685.04</v>
      </c>
      <c r="J112" s="40"/>
      <c r="K112" s="40"/>
      <c r="L112" s="40"/>
      <c r="M112" s="40"/>
      <c r="N112" s="40"/>
    </row>
    <row r="113" spans="1:14" ht="31.5" customHeight="1" x14ac:dyDescent="0.25">
      <c r="A113" s="166" t="s">
        <v>32</v>
      </c>
      <c r="B113" s="167"/>
      <c r="C113" s="167"/>
      <c r="D113" s="167"/>
      <c r="E113" s="168"/>
      <c r="F113" s="28"/>
      <c r="G113" s="28"/>
      <c r="H113" s="28"/>
      <c r="I113" s="29">
        <f>I51+I69+I74+I85+I97+I107+I63+I60+I56</f>
        <v>1253170.1599999999</v>
      </c>
      <c r="J113" s="28"/>
      <c r="K113" s="28"/>
      <c r="L113" s="28"/>
      <c r="M113" s="28"/>
      <c r="N113" s="29"/>
    </row>
    <row r="114" spans="1:14" s="1" customFormat="1" ht="18" customHeight="1" x14ac:dyDescent="0.25">
      <c r="A114" s="159"/>
      <c r="B114" s="159"/>
      <c r="C114" s="159"/>
      <c r="D114" s="159"/>
    </row>
    <row r="115" spans="1:14" ht="21.75" customHeight="1" x14ac:dyDescent="0.25"/>
    <row r="116" spans="1:14" x14ac:dyDescent="0.25">
      <c r="A116" s="139">
        <v>42037</v>
      </c>
    </row>
  </sheetData>
  <mergeCells count="38">
    <mergeCell ref="A108:E108"/>
    <mergeCell ref="A11:N13"/>
    <mergeCell ref="N14:N17"/>
    <mergeCell ref="A14:A17"/>
    <mergeCell ref="B14:B17"/>
    <mergeCell ref="D15:D17"/>
    <mergeCell ref="E15:E17"/>
    <mergeCell ref="F15:F17"/>
    <mergeCell ref="G15:G17"/>
    <mergeCell ref="H15:H17"/>
    <mergeCell ref="A38:N38"/>
    <mergeCell ref="C14:C17"/>
    <mergeCell ref="D14:L14"/>
    <mergeCell ref="I15:I17"/>
    <mergeCell ref="J15:J17"/>
    <mergeCell ref="E21:E23"/>
    <mergeCell ref="A114:D114"/>
    <mergeCell ref="A109:E109"/>
    <mergeCell ref="A111:E111"/>
    <mergeCell ref="A113:E113"/>
    <mergeCell ref="A112:E112"/>
    <mergeCell ref="A110:E110"/>
    <mergeCell ref="A1:N3"/>
    <mergeCell ref="A4:N4"/>
    <mergeCell ref="A5:G5"/>
    <mergeCell ref="H5:N5"/>
    <mergeCell ref="A6:G6"/>
    <mergeCell ref="H6:N6"/>
    <mergeCell ref="A10:N10"/>
    <mergeCell ref="K15:L15"/>
    <mergeCell ref="L16:L17"/>
    <mergeCell ref="M14:M17"/>
    <mergeCell ref="A7:G7"/>
    <mergeCell ref="H7:N7"/>
    <mergeCell ref="A8:G8"/>
    <mergeCell ref="H8:N8"/>
    <mergeCell ref="A9:G9"/>
    <mergeCell ref="H9:N9"/>
  </mergeCells>
  <hyperlinks>
    <hyperlink ref="J15" location="_ftn1" display="_ftn1"/>
  </hyperlinks>
  <pageMargins left="0.7" right="0.7" top="0.75" bottom="0.75" header="0.3" footer="0.3"/>
  <pageSetup paperSize="9" scale="1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Маргарита Юрьевна Шестакова</dc:creator>
  <cp:lastModifiedBy>Маргарита Юрьевна Шестакова</cp:lastModifiedBy>
  <cp:lastPrinted>2015-01-20T07:34:37Z</cp:lastPrinted>
  <dcterms:created xsi:type="dcterms:W3CDTF">2014-05-09T10:15:24Z</dcterms:created>
  <dcterms:modified xsi:type="dcterms:W3CDTF">2015-02-02T13:57:19Z</dcterms:modified>
</cp:coreProperties>
</file>