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35" yWindow="360" windowWidth="16215" windowHeight="123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0" i="1" l="1"/>
  <c r="I24" i="1"/>
  <c r="I135" i="1" l="1"/>
  <c r="I134" i="1"/>
  <c r="N137" i="1"/>
  <c r="I131" i="1"/>
  <c r="I120" i="1"/>
  <c r="I108" i="1"/>
  <c r="I96" i="1"/>
  <c r="I91" i="1"/>
  <c r="I73" i="1"/>
  <c r="I63" i="1"/>
  <c r="I34" i="1"/>
  <c r="I43" i="1" l="1"/>
  <c r="I81" i="1"/>
  <c r="I75" i="1"/>
  <c r="I68" i="1"/>
  <c r="I46" i="1"/>
  <c r="I41" i="1"/>
  <c r="I32" i="1" l="1"/>
  <c r="I85" i="1" l="1"/>
  <c r="I83" i="1"/>
  <c r="I137" i="1" s="1"/>
  <c r="I57" i="1" l="1"/>
  <c r="I55" i="1"/>
  <c r="I51" i="1"/>
  <c r="I58" i="1" l="1"/>
  <c r="I136" i="1" s="1"/>
  <c r="I38" i="1" l="1"/>
  <c r="I36" i="1" l="1"/>
  <c r="I47" i="1" s="1"/>
  <c r="I133" i="1" l="1"/>
  <c r="I132" i="1" s="1"/>
  <c r="J134" i="1" l="1"/>
  <c r="N134" i="1" s="1"/>
  <c r="F135" i="1"/>
  <c r="J135" i="1"/>
  <c r="N135" i="1" s="1"/>
</calcChain>
</file>

<file path=xl/sharedStrings.xml><?xml version="1.0" encoding="utf-8"?>
<sst xmlns="http://schemas.openxmlformats.org/spreadsheetml/2006/main" count="457" uniqueCount="164">
  <si>
    <t>Наименование заказчика</t>
  </si>
  <si>
    <t>Управление федеральной службы по надзору в сфере связи, информационных технологий и массовых коммуникаций по Тамбовской области (Управление Роскомнадзора по Тамбовской области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</si>
  <si>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</si>
  <si>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</si>
  <si>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</si>
  <si>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</si>
  <si>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</si>
  <si>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</si>
  <si>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</si>
  <si>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</si>
  <si>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</si>
  <si>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</si>
  <si>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</si>
  <si>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</si>
  <si>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</si>
  <si>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изме-рения</t>
  </si>
  <si>
    <t>Кол-во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</si>
  <si>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</si>
  <si>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</si>
  <si>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</si>
  <si>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</si>
  <si>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Срок исполнения контракта (месяц, год)</t>
  </si>
  <si>
    <t>(мес., год)</t>
  </si>
  <si>
    <t>096 0401 2330019 242 225</t>
  </si>
  <si>
    <t>096 0401 2330019 244 223</t>
  </si>
  <si>
    <t>ЕП</t>
  </si>
  <si>
    <t>096 0401 2330019 244 225</t>
  </si>
  <si>
    <t>Заправка огнетушителей</t>
  </si>
  <si>
    <t>096 0401 2330019 244 226</t>
  </si>
  <si>
    <t>Подписка на периодические и справочные издания</t>
  </si>
  <si>
    <t>ОАЭФ</t>
  </si>
  <si>
    <t>096 0401 2330019 244 340</t>
  </si>
  <si>
    <t>ЗМО</t>
  </si>
  <si>
    <t xml:space="preserve">ПЛАН-ГРАФИК </t>
  </si>
  <si>
    <t>392000, г. Тамбов, ул. Советская, 182,                                                                                                               тел. 8 (4752) 56-06-57         E-mail:rsockanc68@rsoc.ru</t>
  </si>
  <si>
    <t>096 0401 2330019 242 221</t>
  </si>
  <si>
    <t>Услуги сотовой сязи</t>
  </si>
  <si>
    <t>Конверты маркированные</t>
  </si>
  <si>
    <t>Услуги ускоренной почты ЕМС</t>
  </si>
  <si>
    <t>Услуги фельдсвязи</t>
  </si>
  <si>
    <t>Пересылка и возврат заказной корреспонденции</t>
  </si>
  <si>
    <t>096 0401 2330019 244 221</t>
  </si>
  <si>
    <t>Поставка газа</t>
  </si>
  <si>
    <t>Водоснабжение и водоотведение</t>
  </si>
  <si>
    <t>Техническое обслуживание и ремонт нежилого помещения</t>
  </si>
  <si>
    <t>Сбор и вывоз ТБО</t>
  </si>
  <si>
    <t>Уборка помещений</t>
  </si>
  <si>
    <t>Периодическая проверка венканалов и дымоходов</t>
  </si>
  <si>
    <t>Техобслуживание и ремонт франкировальной машины</t>
  </si>
  <si>
    <t>Техническая экспертиза ОС</t>
  </si>
  <si>
    <t>Техобслуживание газового обрудования</t>
  </si>
  <si>
    <t xml:space="preserve">Обязательное страхование гражданской ответственности владельцев транспортных средств </t>
  </si>
  <si>
    <t>Охрана гаража</t>
  </si>
  <si>
    <t>Медицинское предрейсовое и послерейсовое освидетельствование водителей</t>
  </si>
  <si>
    <t>Услуги по предоставлению мест для стоянки служебного транспорта, за исключением услуг по договору аренды мест стоянки</t>
  </si>
  <si>
    <t>Выплаты независимым экспертам</t>
  </si>
  <si>
    <t>Утилизация материальных ценностей</t>
  </si>
  <si>
    <t>Оценка имущества</t>
  </si>
  <si>
    <t>Обработка документов для сдачи в архив</t>
  </si>
  <si>
    <t>Поставка нефтепродуктов</t>
  </si>
  <si>
    <t>Приобретение офисной бумаги</t>
  </si>
  <si>
    <t>Приобретение бланочной продукции (за исключением бланков строгой ототчетности)</t>
  </si>
  <si>
    <t>Приобретение почтовых конвертов</t>
  </si>
  <si>
    <t>Приобретение канцелярских товаров</t>
  </si>
  <si>
    <t>Приобретение запасных частей для автомобилей</t>
  </si>
  <si>
    <t>Приобретение книжной продукции</t>
  </si>
  <si>
    <t>Приобретение люминисцентных, сберегающих ламп</t>
  </si>
  <si>
    <t>Приобретение медикаментов</t>
  </si>
  <si>
    <t>Приобретение прочих товаров</t>
  </si>
  <si>
    <t>ВСЕГО процедур закупок</t>
  </si>
  <si>
    <t>размещения заказов на поставки товаров, выполнение работ, оказание услуг  для нужд Управления Роскомнадзора по Тамбовской области на 2015 год</t>
  </si>
  <si>
    <t xml:space="preserve">ПЛАН-ГРАФИК на 2015 год  </t>
  </si>
  <si>
    <t>0.96 0401 2330019 243. 225</t>
  </si>
  <si>
    <t xml:space="preserve">       ЕП</t>
  </si>
  <si>
    <t>Ед. поставщик</t>
  </si>
  <si>
    <t>Нотариальные услуги</t>
  </si>
  <si>
    <t>41.00.20.122</t>
  </si>
  <si>
    <t>70.32.13.623</t>
  </si>
  <si>
    <t>40.22.11.112</t>
  </si>
  <si>
    <t>64.1.12.190</t>
  </si>
  <si>
    <t>75.11.13</t>
  </si>
  <si>
    <t>64.11.12.140</t>
  </si>
  <si>
    <t>40.30.10.111</t>
  </si>
  <si>
    <t>64.20.18.130</t>
  </si>
  <si>
    <t>50.20.11.149</t>
  </si>
  <si>
    <t>72.60.10.000</t>
  </si>
  <si>
    <t>23.20.11.224</t>
  </si>
  <si>
    <t>34.30.20.990</t>
  </si>
  <si>
    <t>Отпуск тепловой энергии в горячей воде</t>
  </si>
  <si>
    <t>Заправка картриджей</t>
  </si>
  <si>
    <t>Ремонт компьютерной и оргтехники и заправка картриджей</t>
  </si>
  <si>
    <t>Расходы на техническое обслуживание копировальных машин и оборудования, относящихся к сфере икт</t>
  </si>
  <si>
    <t>Техническая экспертиза компьютерной и оргтехники</t>
  </si>
  <si>
    <t>096 0401 2330019 242 226</t>
  </si>
  <si>
    <t>Абонентское обслуживание программы 1С</t>
  </si>
  <si>
    <t>Приобретение неисключительных (пользовательских) лицензионных прав на программное обеспечение и базы данных</t>
  </si>
  <si>
    <t>Услуги по защите электронного документооборота с использованием сертифицированных средств криптографической защиты информации</t>
  </si>
  <si>
    <t>096 0401 2330019 242 340</t>
  </si>
  <si>
    <t>Расходы на оплату иных расходных материалов на ИКТ</t>
  </si>
  <si>
    <t>Расходы на приобретение частей и принадлежностей для рабочих станций, портативных цифровых ЭВМ</t>
  </si>
  <si>
    <t>Запрос котировок (не более 10% от общ год объема закупок)</t>
  </si>
  <si>
    <t>Совокупный объем закупок  на 2015</t>
  </si>
  <si>
    <t>ОАЭФ у СМП</t>
  </si>
  <si>
    <t>Поставка электроэнергии</t>
  </si>
  <si>
    <t>Расходы на оказание услуг по тех.обслуживанию, ремонту элементов пожарной сигнализации</t>
  </si>
  <si>
    <t>Оказание услуг по физической охране</t>
  </si>
  <si>
    <t>Выполнение работ по капитальному ремонту помещений</t>
  </si>
  <si>
    <t>Оказание услуг по ремонту бытовой техники</t>
  </si>
  <si>
    <t>Оказание услуг связи юридическому лицу, финансируемому из соответствующего бюджета</t>
  </si>
  <si>
    <t>руб</t>
  </si>
  <si>
    <t>Оказание услуг междугородной и международной телефонной связи</t>
  </si>
  <si>
    <t>руб.</t>
  </si>
  <si>
    <t>Открытый конкурс  -совместн. Торги</t>
  </si>
  <si>
    <t>Право заключения государственного контракта на оказание услуг по передаче данных по защищенным каналам связи, организации безопасного доступа к ЕИС (ЕИС Роскомнадзора), обеспечению функционирования и обслуживания программно-аппаратного комплекса внешнего контура ЕИС Роскомнадзора и базовых аппаратных ресурсов центра обработки данных</t>
  </si>
  <si>
    <t xml:space="preserve">Оказание услуг на предоставление беспроводного доступа к информационно-телекоммуникационной сети Интернет </t>
  </si>
  <si>
    <t xml:space="preserve">Оказание услуг на предоставление доступа к информационно-телекоммуникационной сети Интернет </t>
  </si>
  <si>
    <t>Оказание услуг по информационному обслуживанию  электронного периодического справочника «Система ГАРАНТ»</t>
  </si>
  <si>
    <t>Оказание услуг по техническому обслуживанию и ремонту автомобилей</t>
  </si>
  <si>
    <t>Энергосбережение</t>
  </si>
  <si>
    <t>Поставка расходных материалов к оргтехнике</t>
  </si>
  <si>
    <t>Услуги почтовой связи                 (Показания франкированой машины)</t>
  </si>
  <si>
    <t>Запрос котировок</t>
  </si>
  <si>
    <t>Запрос котировок  у СМП</t>
  </si>
  <si>
    <t>Оказание услуг по техническому обслуживанию кондиционеров</t>
  </si>
  <si>
    <t>74.60.15.000</t>
  </si>
  <si>
    <t>64.20.12.139</t>
  </si>
  <si>
    <t>64.20.12.129</t>
  </si>
  <si>
    <t>40.13.11.114</t>
  </si>
  <si>
    <t>в Соответствии с Правилами оказания услуг местной, внутризоновой, междегородной и международной телефонной связи, утветрженными постановление Првительства от 18.05.2005 № 310</t>
  </si>
  <si>
    <t>В соответствиии с законодательством РФ об электроэнергетике</t>
  </si>
  <si>
    <t>Поставка товара должна производиться различными партиями , согласно приложению № 1 к контракту</t>
  </si>
  <si>
    <t>В соответствии с законодательством РФ и Тамбовской области</t>
  </si>
  <si>
    <t>В соответствии с законодательством РФ об охране труда</t>
  </si>
  <si>
    <t>Техническое обслуживание комплексной системы безопасности (охранная сигнализация, пожарная сигнализация, видеонаблюдение)</t>
  </si>
  <si>
    <t>Поддержание работоспособного состояния комплексной системы безопасности</t>
  </si>
  <si>
    <t>30.02.19.190</t>
  </si>
  <si>
    <t>72.22.14.000</t>
  </si>
  <si>
    <t>52.74.13.199</t>
  </si>
  <si>
    <t>70.32.13.820</t>
  </si>
  <si>
    <t>45.45.13.190</t>
  </si>
  <si>
    <t>Закупки у СМБ  (не менее 15% от общ год объема закупок)</t>
  </si>
  <si>
    <t>Аннулирован, предписание ФАС от 02.02.2015              № ВП-9/15</t>
  </si>
  <si>
    <t>Обучение на семинаре</t>
  </si>
  <si>
    <t>Проверка и согласование сметной документации</t>
  </si>
  <si>
    <t>0.96 0401 2330019 243. 226</t>
  </si>
  <si>
    <t>096 0401 2330019 242 310</t>
  </si>
  <si>
    <t>норматив</t>
  </si>
  <si>
    <t>(+)/ (-)</t>
  </si>
  <si>
    <t>Запрос котировок у СМП</t>
  </si>
  <si>
    <t>80.42.20.190</t>
  </si>
  <si>
    <t>усл.ед</t>
  </si>
  <si>
    <t>х</t>
  </si>
  <si>
    <t xml:space="preserve">ОАЭФ </t>
  </si>
  <si>
    <t>Техническое обслуживание и ремонт автомобилей</t>
  </si>
  <si>
    <t>Оказание услуг по организации мероприятий в рамках проведения семинаров для сотрудников Федеральной службы по надзору в сфере связи, информационных технологий и массовых коммуникаций и ее территориальных органов</t>
  </si>
  <si>
    <t>Аннулирован, Решение ФАС г. Москва от 28.01.2015 № Е-2/15</t>
  </si>
  <si>
    <t>Приобретение компьютерной и оргтехники</t>
  </si>
  <si>
    <t>Поставка товара должна производиться единовременно в течение  2х календарных дней с момента заключения конт ракта</t>
  </si>
  <si>
    <t>Оказание услуг по периодической проверке системы защиты информации на объекте, обеспечение безопасности информации и режимно-секретных мероприятий (инструментальный контроль)</t>
  </si>
  <si>
    <t>Проведение комплекса организационно-технических мероприятий по приведению объекта информатизации в соответствии с требованиями законодательных и нормативных актов в сфере технической защиты информации</t>
  </si>
  <si>
    <t>Поставка программных продуктов для ЭВМ</t>
  </si>
  <si>
    <t>Передача Сублицензиату прав на программное обеспечение для ЭВМ проводится единовременно в течение 5 (пяти) рабочих дней с момента подписания Контракта сторонами</t>
  </si>
  <si>
    <t>64.20.16.119</t>
  </si>
  <si>
    <t>Оказание услуг в соовествии с контрактом, а именно:- Передача данных по защищенным каналам связи; Обеспечение сопровождения ПАК ПОИБ ЕИС; Обеспечение функционирования и обслуживания БАР ЦОД ЕИС; Обеспечение функционирования и обслуживания ПАК ВК ЕИС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</si>
</sst>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.000"/>
    <numFmt numFmtId="166" formatCode="[$-419]mmmm\ yyyy;@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24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7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vertical="top" wrapText="1"/>
    </xf>
    <xf numFmtId="164" fontId="2" fillId="4" borderId="8" xfId="0" applyNumberFormat="1" applyFont="1" applyFill="1" applyBorder="1" applyAlignment="1">
      <alignment vertical="top" wrapText="1"/>
    </xf>
    <xf numFmtId="164" fontId="2" fillId="4" borderId="7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vertical="top" wrapText="1"/>
    </xf>
    <xf numFmtId="17" fontId="3" fillId="5" borderId="13" xfId="0" applyNumberFormat="1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vertical="center" wrapText="1"/>
    </xf>
    <xf numFmtId="0" fontId="3" fillId="6" borderId="1" xfId="0" applyFont="1" applyFill="1" applyBorder="1"/>
    <xf numFmtId="9" fontId="3" fillId="6" borderId="1" xfId="0" applyNumberFormat="1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 applyAlignment="1"/>
    <xf numFmtId="2" fontId="3" fillId="7" borderId="1" xfId="0" applyNumberFormat="1" applyFont="1" applyFill="1" applyBorder="1" applyAlignment="1"/>
    <xf numFmtId="0" fontId="2" fillId="0" borderId="1" xfId="0" applyFont="1" applyBorder="1" applyAlignment="1">
      <alignment horizontal="left" vertical="center" wrapText="1"/>
    </xf>
    <xf numFmtId="0" fontId="0" fillId="2" borderId="9" xfId="0" applyFill="1" applyBorder="1" applyAlignment="1"/>
    <xf numFmtId="0" fontId="0" fillId="2" borderId="0" xfId="0" applyFill="1" applyAlignment="1"/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3" fontId="8" fillId="10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2" fontId="10" fillId="10" borderId="1" xfId="0" applyNumberFormat="1" applyFont="1" applyFill="1" applyBorder="1" applyAlignment="1">
      <alignment horizontal="right" vertical="top" wrapText="1"/>
    </xf>
    <xf numFmtId="164" fontId="11" fillId="4" borderId="8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/>
    <xf numFmtId="9" fontId="3" fillId="9" borderId="1" xfId="0" applyNumberFormat="1" applyFont="1" applyFill="1" applyBorder="1"/>
    <xf numFmtId="2" fontId="3" fillId="9" borderId="1" xfId="0" applyNumberFormat="1" applyFont="1" applyFill="1" applyBorder="1"/>
    <xf numFmtId="2" fontId="5" fillId="6" borderId="1" xfId="0" applyNumberFormat="1" applyFont="1" applyFill="1" applyBorder="1" applyAlignment="1">
      <alignment vertical="top" wrapText="1"/>
    </xf>
    <xf numFmtId="2" fontId="2" fillId="6" borderId="1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/>
    <xf numFmtId="2" fontId="12" fillId="0" borderId="0" xfId="0" applyNumberFormat="1" applyFont="1"/>
    <xf numFmtId="0" fontId="0" fillId="2" borderId="9" xfId="0" applyFill="1" applyBorder="1" applyAlignment="1">
      <alignment horizontal="left"/>
    </xf>
    <xf numFmtId="2" fontId="14" fillId="2" borderId="9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/>
    <xf numFmtId="2" fontId="8" fillId="7" borderId="1" xfId="0" applyNumberFormat="1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8" fillId="10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2" fontId="3" fillId="7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/>
    <xf numFmtId="0" fontId="8" fillId="7" borderId="13" xfId="0" applyFont="1" applyFill="1" applyBorder="1" applyAlignment="1">
      <alignment vertical="top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13" fillId="7" borderId="13" xfId="0" applyFont="1" applyFill="1" applyBorder="1"/>
    <xf numFmtId="2" fontId="8" fillId="7" borderId="13" xfId="0" applyNumberFormat="1" applyFont="1" applyFill="1" applyBorder="1" applyAlignment="1">
      <alignment horizontal="righ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2" fontId="3" fillId="12" borderId="13" xfId="0" applyNumberFormat="1" applyFont="1" applyFill="1" applyBorder="1" applyAlignment="1">
      <alignment horizontal="righ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horizontal="right" vertical="center" wrapText="1"/>
    </xf>
    <xf numFmtId="17" fontId="3" fillId="13" borderId="13" xfId="0" applyNumberFormat="1" applyFont="1" applyFill="1" applyBorder="1" applyAlignment="1">
      <alignment horizontal="center" vertical="top" wrapText="1"/>
    </xf>
    <xf numFmtId="0" fontId="3" fillId="13" borderId="13" xfId="0" applyFont="1" applyFill="1" applyBorder="1" applyAlignment="1">
      <alignment horizontal="center" vertical="top" wrapText="1"/>
    </xf>
    <xf numFmtId="2" fontId="3" fillId="13" borderId="13" xfId="0" applyNumberFormat="1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vertical="center" wrapText="1"/>
    </xf>
    <xf numFmtId="2" fontId="17" fillId="6" borderId="1" xfId="0" applyNumberFormat="1" applyFont="1" applyFill="1" applyBorder="1"/>
    <xf numFmtId="0" fontId="2" fillId="8" borderId="1" xfId="0" applyFont="1" applyFill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2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2" fillId="2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7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 wrapText="1"/>
    </xf>
    <xf numFmtId="164" fontId="8" fillId="7" borderId="14" xfId="0" applyNumberFormat="1" applyFont="1" applyFill="1" applyBorder="1" applyAlignment="1">
      <alignment vertical="top" wrapText="1"/>
    </xf>
    <xf numFmtId="0" fontId="8" fillId="7" borderId="14" xfId="0" applyFont="1" applyFill="1" applyBorder="1" applyAlignment="1">
      <alignment horizontal="center" vertical="top" wrapText="1"/>
    </xf>
    <xf numFmtId="17" fontId="8" fillId="7" borderId="14" xfId="0" applyNumberFormat="1" applyFont="1" applyFill="1" applyBorder="1" applyAlignment="1">
      <alignment horizontal="center" vertical="top" wrapText="1"/>
    </xf>
    <xf numFmtId="0" fontId="8" fillId="7" borderId="1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2" fillId="8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8" fillId="7" borderId="14" xfId="0" applyNumberFormat="1" applyFont="1" applyFill="1" applyBorder="1" applyAlignment="1">
      <alignment horizontal="right" vertical="top" wrapText="1"/>
    </xf>
    <xf numFmtId="2" fontId="10" fillId="10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5" fillId="2" borderId="13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18" fillId="0" borderId="1" xfId="0" applyFont="1" applyBorder="1" applyAlignment="1">
      <alignment horizontal="center" vertical="top" wrapText="1"/>
    </xf>
    <xf numFmtId="14" fontId="13" fillId="0" borderId="0" xfId="0" applyNumberFormat="1" applyFont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right" vertical="top" wrapText="1"/>
    </xf>
    <xf numFmtId="0" fontId="21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center" vertical="center" wrapText="1"/>
    </xf>
    <xf numFmtId="17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center" vertical="top" wrapText="1"/>
    </xf>
    <xf numFmtId="2" fontId="10" fillId="7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9" xfId="0" applyBorder="1" applyAlignment="1"/>
    <xf numFmtId="0" fontId="0" fillId="0" borderId="0" xfId="0" applyAlignment="1"/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Border="1"/>
    <xf numFmtId="2" fontId="5" fillId="6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wrapText="1"/>
    </xf>
    <xf numFmtId="0" fontId="8" fillId="2" borderId="13" xfId="0" applyFont="1" applyFill="1" applyBorder="1" applyAlignment="1">
      <alignment vertical="top" wrapText="1"/>
    </xf>
    <xf numFmtId="0" fontId="13" fillId="2" borderId="13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17" fontId="1" fillId="2" borderId="13" xfId="0" applyNumberFormat="1" applyFont="1" applyFill="1" applyBorder="1" applyAlignment="1">
      <alignment horizontal="center" vertical="top" wrapText="1"/>
    </xf>
    <xf numFmtId="2" fontId="0" fillId="2" borderId="9" xfId="0" applyNumberFormat="1" applyFill="1" applyBorder="1" applyAlignment="1"/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2" fontId="2" fillId="8" borderId="1" xfId="0" applyNumberFormat="1" applyFont="1" applyFill="1" applyBorder="1" applyAlignment="1">
      <alignment horizontal="right" vertical="center" wrapText="1"/>
    </xf>
    <xf numFmtId="9" fontId="3" fillId="13" borderId="1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/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top" wrapText="1"/>
    </xf>
    <xf numFmtId="0" fontId="6" fillId="12" borderId="8" xfId="0" applyFont="1" applyFill="1" applyBorder="1" applyAlignment="1">
      <alignment horizontal="center" vertical="top" wrapText="1"/>
    </xf>
    <xf numFmtId="0" fontId="6" fillId="12" borderId="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" fontId="11" fillId="11" borderId="6" xfId="0" applyNumberFormat="1" applyFont="1" applyFill="1" applyBorder="1" applyAlignment="1">
      <alignment horizontal="center" vertical="top" wrapText="1"/>
    </xf>
    <xf numFmtId="3" fontId="11" fillId="11" borderId="8" xfId="0" applyNumberFormat="1" applyFont="1" applyFill="1" applyBorder="1" applyAlignment="1">
      <alignment horizontal="center" vertical="top" wrapText="1"/>
    </xf>
    <xf numFmtId="3" fontId="11" fillId="11" borderId="7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left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164" fontId="6" fillId="5" borderId="8" xfId="0" applyNumberFormat="1" applyFont="1" applyFill="1" applyBorder="1" applyAlignment="1">
      <alignment horizontal="center" vertical="top" wrapText="1"/>
    </xf>
    <xf numFmtId="164" fontId="6" fillId="5" borderId="7" xfId="0" applyNumberFormat="1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164" fontId="6" fillId="13" borderId="6" xfId="0" applyNumberFormat="1" applyFont="1" applyFill="1" applyBorder="1" applyAlignment="1">
      <alignment horizontal="center" vertical="top" wrapText="1"/>
    </xf>
    <xf numFmtId="164" fontId="6" fillId="13" borderId="8" xfId="0" applyNumberFormat="1" applyFont="1" applyFill="1" applyBorder="1" applyAlignment="1">
      <alignment horizontal="center" vertical="top" wrapText="1"/>
    </xf>
    <xf numFmtId="164" fontId="6" fillId="13" borderId="7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top" wrapText="1"/>
    </xf>
    <xf numFmtId="17" fontId="2" fillId="2" borderId="13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vertical="top" wrapText="1"/>
    </xf>
    <xf numFmtId="0" fontId="25" fillId="2" borderId="0" xfId="0" applyFont="1" applyFill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17" fontId="5" fillId="2" borderId="13" xfId="0" applyNumberFormat="1" applyFont="1" applyFill="1" applyBorder="1" applyAlignment="1">
      <alignment horizontal="center" vertical="top" wrapText="1"/>
    </xf>
    <xf numFmtId="17" fontId="5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FF99"/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40"/>
  <sheetViews>
    <sheetView tabSelected="1" topLeftCell="A124" workbookViewId="0">
      <selection activeCell="P28" sqref="P28"/>
    </sheetView>
  </sheetViews>
  <sheetFormatPr defaultRowHeight="15" x14ac:dyDescent="0.25"/>
  <cols>
    <col min="1" max="1" width="14.28515625" customWidth="1"/>
    <col min="2" max="2" width="8.7109375" customWidth="1"/>
    <col min="3" max="3" width="9.42578125" customWidth="1"/>
    <col min="4" max="4" width="8.85546875" customWidth="1"/>
    <col min="5" max="5" width="12.28515625" customWidth="1"/>
    <col min="6" max="6" width="9.42578125" customWidth="1"/>
    <col min="9" max="9" width="12.140625" customWidth="1"/>
    <col min="10" max="10" width="10.42578125" bestFit="1" customWidth="1"/>
    <col min="12" max="12" width="10.42578125" bestFit="1" customWidth="1"/>
    <col min="14" max="14" width="11.7109375" customWidth="1"/>
    <col min="15" max="15" width="20" customWidth="1"/>
    <col min="18" max="18" width="9.5703125" bestFit="1" customWidth="1"/>
  </cols>
  <sheetData>
    <row r="1" spans="1:14" s="1" customFormat="1" ht="15" customHeight="1" x14ac:dyDescent="0.25">
      <c r="A1" s="189" t="s">
        <v>33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1" customFormat="1" ht="7.5" customHeight="1" x14ac:dyDescent="0.25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1" customFormat="1" ht="4.5" hidden="1" customHeight="1" x14ac:dyDescent="0.25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14" ht="36.75" customHeight="1" x14ac:dyDescent="0.25">
      <c r="A4" s="208" t="s">
        <v>70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ht="43.5" customHeight="1" x14ac:dyDescent="0.25">
      <c r="A5" s="201" t="s">
        <v>0</v>
      </c>
      <c r="B5" s="202"/>
      <c r="C5" s="202"/>
      <c r="D5" s="202"/>
      <c r="E5" s="202"/>
      <c r="F5" s="202"/>
      <c r="G5" s="203"/>
      <c r="H5" s="204" t="s">
        <v>1</v>
      </c>
      <c r="I5" s="205"/>
      <c r="J5" s="205"/>
      <c r="K5" s="205"/>
      <c r="L5" s="205"/>
      <c r="M5" s="205"/>
      <c r="N5" s="206"/>
    </row>
    <row r="6" spans="1:14" ht="24.75" customHeight="1" x14ac:dyDescent="0.25">
      <c r="A6" s="201" t="s">
        <v>2</v>
      </c>
      <c r="B6" s="202"/>
      <c r="C6" s="202"/>
      <c r="D6" s="202"/>
      <c r="E6" s="202"/>
      <c r="F6" s="202"/>
      <c r="G6" s="203"/>
      <c r="H6" s="204" t="s">
        <v>34</v>
      </c>
      <c r="I6" s="205"/>
      <c r="J6" s="205"/>
      <c r="K6" s="205"/>
      <c r="L6" s="205"/>
      <c r="M6" s="205"/>
      <c r="N6" s="206"/>
    </row>
    <row r="7" spans="1:14" ht="15.75" customHeight="1" x14ac:dyDescent="0.25">
      <c r="A7" s="201" t="s">
        <v>3</v>
      </c>
      <c r="B7" s="202"/>
      <c r="C7" s="202"/>
      <c r="D7" s="202"/>
      <c r="E7" s="202"/>
      <c r="F7" s="202"/>
      <c r="G7" s="203"/>
      <c r="H7" s="204">
        <v>6829007471</v>
      </c>
      <c r="I7" s="205"/>
      <c r="J7" s="205"/>
      <c r="K7" s="205"/>
      <c r="L7" s="205"/>
      <c r="M7" s="205"/>
      <c r="N7" s="206"/>
    </row>
    <row r="8" spans="1:14" ht="19.5" customHeight="1" x14ac:dyDescent="0.25">
      <c r="A8" s="207" t="s">
        <v>4</v>
      </c>
      <c r="B8" s="207"/>
      <c r="C8" s="207"/>
      <c r="D8" s="207"/>
      <c r="E8" s="207"/>
      <c r="F8" s="207"/>
      <c r="G8" s="207"/>
      <c r="H8" s="204">
        <v>682901001</v>
      </c>
      <c r="I8" s="205"/>
      <c r="J8" s="205"/>
      <c r="K8" s="205"/>
      <c r="L8" s="205"/>
      <c r="M8" s="205"/>
      <c r="N8" s="206"/>
    </row>
    <row r="9" spans="1:14" ht="18.75" customHeight="1" x14ac:dyDescent="0.25">
      <c r="A9" s="207" t="s">
        <v>5</v>
      </c>
      <c r="B9" s="207"/>
      <c r="C9" s="207"/>
      <c r="D9" s="207"/>
      <c r="E9" s="207"/>
      <c r="F9" s="207"/>
      <c r="G9" s="207"/>
      <c r="H9" s="204">
        <v>68701000</v>
      </c>
      <c r="I9" s="205"/>
      <c r="J9" s="205"/>
      <c r="K9" s="205"/>
      <c r="L9" s="205"/>
      <c r="M9" s="205"/>
      <c r="N9" s="206"/>
    </row>
    <row r="10" spans="1:14" x14ac:dyDescent="0.2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4" x14ac:dyDescent="0.25">
      <c r="A11" s="189" t="s">
        <v>71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</row>
    <row r="12" spans="1:14" ht="9.75" customHeight="1" x14ac:dyDescent="0.25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</row>
    <row r="13" spans="1:14" hidden="1" x14ac:dyDescent="0.25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7"/>
    </row>
    <row r="14" spans="1:14" x14ac:dyDescent="0.25">
      <c r="A14" s="185" t="s">
        <v>6</v>
      </c>
      <c r="B14" s="185" t="s">
        <v>7</v>
      </c>
      <c r="C14" s="185" t="s">
        <v>8</v>
      </c>
      <c r="D14" s="185" t="s">
        <v>9</v>
      </c>
      <c r="E14" s="185"/>
      <c r="F14" s="185"/>
      <c r="G14" s="185"/>
      <c r="H14" s="185"/>
      <c r="I14" s="185"/>
      <c r="J14" s="185"/>
      <c r="K14" s="185"/>
      <c r="L14" s="185"/>
      <c r="M14" s="185" t="s">
        <v>10</v>
      </c>
      <c r="N14" s="185" t="s">
        <v>11</v>
      </c>
    </row>
    <row r="15" spans="1:14" ht="29.25" customHeight="1" x14ac:dyDescent="0.25">
      <c r="A15" s="185"/>
      <c r="B15" s="185"/>
      <c r="C15" s="185"/>
      <c r="D15" s="185" t="s">
        <v>12</v>
      </c>
      <c r="E15" s="185" t="s">
        <v>13</v>
      </c>
      <c r="F15" s="185" t="s">
        <v>14</v>
      </c>
      <c r="G15" s="185" t="s">
        <v>15</v>
      </c>
      <c r="H15" s="185" t="s">
        <v>16</v>
      </c>
      <c r="I15" s="185" t="s">
        <v>17</v>
      </c>
      <c r="J15" s="225" t="s">
        <v>18</v>
      </c>
      <c r="K15" s="185" t="s">
        <v>19</v>
      </c>
      <c r="L15" s="185"/>
      <c r="M15" s="185"/>
      <c r="N15" s="185"/>
    </row>
    <row r="16" spans="1:14" ht="36" x14ac:dyDescent="0.25">
      <c r="A16" s="185"/>
      <c r="B16" s="185"/>
      <c r="C16" s="185"/>
      <c r="D16" s="185"/>
      <c r="E16" s="185"/>
      <c r="F16" s="185"/>
      <c r="G16" s="185"/>
      <c r="H16" s="185"/>
      <c r="I16" s="185"/>
      <c r="J16" s="225"/>
      <c r="K16" s="3" t="s">
        <v>20</v>
      </c>
      <c r="L16" s="185" t="s">
        <v>21</v>
      </c>
      <c r="M16" s="185"/>
      <c r="N16" s="185"/>
    </row>
    <row r="17" spans="1:23" ht="60.75" customHeight="1" x14ac:dyDescent="0.25">
      <c r="A17" s="185"/>
      <c r="B17" s="185"/>
      <c r="C17" s="185"/>
      <c r="D17" s="185"/>
      <c r="E17" s="185"/>
      <c r="F17" s="185"/>
      <c r="G17" s="185"/>
      <c r="H17" s="185"/>
      <c r="I17" s="185"/>
      <c r="J17" s="225"/>
      <c r="K17" s="3" t="s">
        <v>22</v>
      </c>
      <c r="L17" s="185"/>
      <c r="M17" s="185"/>
      <c r="N17" s="185"/>
    </row>
    <row r="18" spans="1:23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</row>
    <row r="19" spans="1:23" s="1" customFormat="1" ht="108" x14ac:dyDescent="0.25">
      <c r="A19" s="4" t="s">
        <v>35</v>
      </c>
      <c r="B19" s="5" t="s">
        <v>80</v>
      </c>
      <c r="C19" s="5" t="s">
        <v>83</v>
      </c>
      <c r="D19" s="5"/>
      <c r="E19" s="5" t="s">
        <v>115</v>
      </c>
      <c r="F19" s="12"/>
      <c r="G19" s="66" t="s">
        <v>109</v>
      </c>
      <c r="H19" s="5">
        <v>1</v>
      </c>
      <c r="I19" s="119">
        <v>46920</v>
      </c>
      <c r="J19" s="5"/>
      <c r="K19" s="6">
        <v>42005</v>
      </c>
      <c r="L19" s="6">
        <v>42339</v>
      </c>
      <c r="M19" s="66" t="s">
        <v>121</v>
      </c>
      <c r="N19" s="7" t="s">
        <v>141</v>
      </c>
    </row>
    <row r="20" spans="1:23" s="1" customFormat="1" ht="108" x14ac:dyDescent="0.25">
      <c r="A20" s="4" t="s">
        <v>35</v>
      </c>
      <c r="B20" s="5" t="s">
        <v>80</v>
      </c>
      <c r="C20" s="5" t="s">
        <v>83</v>
      </c>
      <c r="D20" s="5"/>
      <c r="E20" s="5" t="s">
        <v>115</v>
      </c>
      <c r="F20" s="99"/>
      <c r="G20" s="7" t="s">
        <v>109</v>
      </c>
      <c r="H20" s="5">
        <v>1</v>
      </c>
      <c r="I20" s="119">
        <v>39100</v>
      </c>
      <c r="J20" s="5"/>
      <c r="K20" s="6">
        <v>42059</v>
      </c>
      <c r="L20" s="6">
        <v>42339</v>
      </c>
      <c r="M20" s="7" t="s">
        <v>121</v>
      </c>
      <c r="N20" s="7"/>
      <c r="O20" s="147"/>
      <c r="P20" s="148"/>
      <c r="Q20" s="148"/>
      <c r="R20" s="148"/>
    </row>
    <row r="21" spans="1:23" s="1" customFormat="1" ht="120" x14ac:dyDescent="0.25">
      <c r="A21" s="4" t="s">
        <v>35</v>
      </c>
      <c r="B21" s="5" t="s">
        <v>80</v>
      </c>
      <c r="C21" s="5" t="s">
        <v>83</v>
      </c>
      <c r="D21" s="5"/>
      <c r="E21" s="5" t="s">
        <v>114</v>
      </c>
      <c r="F21" s="12"/>
      <c r="G21" s="66" t="s">
        <v>109</v>
      </c>
      <c r="H21" s="5">
        <v>1</v>
      </c>
      <c r="I21" s="119">
        <v>7080</v>
      </c>
      <c r="J21" s="5"/>
      <c r="K21" s="6">
        <v>42005</v>
      </c>
      <c r="L21" s="6">
        <v>42339</v>
      </c>
      <c r="M21" s="66" t="s">
        <v>121</v>
      </c>
      <c r="N21" s="8"/>
      <c r="O21" s="147"/>
      <c r="P21" s="148"/>
      <c r="Q21" s="148"/>
      <c r="R21" s="148"/>
    </row>
    <row r="22" spans="1:23" s="1" customFormat="1" ht="66" customHeight="1" x14ac:dyDescent="0.25">
      <c r="A22" s="9" t="s">
        <v>35</v>
      </c>
      <c r="B22" s="66" t="s">
        <v>80</v>
      </c>
      <c r="C22" s="66" t="s">
        <v>162</v>
      </c>
      <c r="D22" s="66"/>
      <c r="E22" s="179" t="s">
        <v>113</v>
      </c>
      <c r="F22" s="66"/>
      <c r="G22" s="66" t="s">
        <v>109</v>
      </c>
      <c r="H22" s="66">
        <v>1</v>
      </c>
      <c r="I22" s="120">
        <v>517677.12</v>
      </c>
      <c r="J22" s="66"/>
      <c r="K22" s="94">
        <v>41974</v>
      </c>
      <c r="L22" s="6">
        <v>42339</v>
      </c>
      <c r="M22" s="93" t="s">
        <v>112</v>
      </c>
      <c r="N22" s="178" t="s">
        <v>155</v>
      </c>
      <c r="O22" s="147"/>
      <c r="P22" s="148"/>
      <c r="Q22" s="148"/>
      <c r="R22" s="148"/>
    </row>
    <row r="23" spans="1:23" s="1" customFormat="1" ht="383.25" customHeight="1" x14ac:dyDescent="0.25">
      <c r="A23" s="9" t="s">
        <v>35</v>
      </c>
      <c r="B23" s="66" t="s">
        <v>80</v>
      </c>
      <c r="C23" s="66" t="s">
        <v>162</v>
      </c>
      <c r="D23" s="66"/>
      <c r="E23" s="180"/>
      <c r="F23" s="66" t="s">
        <v>163</v>
      </c>
      <c r="G23" s="66" t="s">
        <v>109</v>
      </c>
      <c r="H23" s="66">
        <v>1</v>
      </c>
      <c r="I23" s="120">
        <v>474537.36</v>
      </c>
      <c r="J23" s="66"/>
      <c r="K23" s="94">
        <v>42064</v>
      </c>
      <c r="L23" s="6">
        <v>42339</v>
      </c>
      <c r="M23" s="93" t="s">
        <v>112</v>
      </c>
      <c r="N23" s="177"/>
      <c r="O23" s="176"/>
      <c r="P23" s="148"/>
      <c r="Q23" s="148"/>
      <c r="R23" s="148"/>
    </row>
    <row r="24" spans="1:23" s="1" customFormat="1" ht="27.75" customHeight="1" x14ac:dyDescent="0.25">
      <c r="A24" s="52" t="s">
        <v>35</v>
      </c>
      <c r="B24" s="53"/>
      <c r="C24" s="53"/>
      <c r="D24" s="53"/>
      <c r="E24" s="180"/>
      <c r="F24" s="53"/>
      <c r="G24" s="53"/>
      <c r="H24" s="53"/>
      <c r="I24" s="58">
        <f>I20+I21+I23</f>
        <v>520717.36</v>
      </c>
      <c r="J24" s="53"/>
      <c r="K24" s="53"/>
      <c r="L24" s="53"/>
      <c r="M24" s="53"/>
      <c r="N24" s="171"/>
      <c r="O24" s="10"/>
      <c r="P24" s="10"/>
      <c r="Q24" s="10"/>
    </row>
    <row r="25" spans="1:23" s="1" customFormat="1" ht="64.5" customHeight="1" x14ac:dyDescent="0.25">
      <c r="A25" s="9" t="s">
        <v>93</v>
      </c>
      <c r="B25" s="66" t="s">
        <v>80</v>
      </c>
      <c r="C25" s="66" t="s">
        <v>162</v>
      </c>
      <c r="D25" s="2"/>
      <c r="E25" s="180"/>
      <c r="F25" s="2"/>
      <c r="G25" s="66" t="s">
        <v>109</v>
      </c>
      <c r="H25" s="66">
        <v>1</v>
      </c>
      <c r="I25" s="120">
        <v>336740.28</v>
      </c>
      <c r="J25" s="7"/>
      <c r="K25" s="6">
        <v>41974</v>
      </c>
      <c r="L25" s="6">
        <v>42339</v>
      </c>
      <c r="M25" s="93" t="s">
        <v>112</v>
      </c>
      <c r="N25" s="178" t="s">
        <v>155</v>
      </c>
      <c r="O25" s="10"/>
      <c r="P25" s="10"/>
      <c r="Q25" s="238"/>
      <c r="R25" s="238"/>
      <c r="S25" s="238"/>
      <c r="T25" s="238"/>
      <c r="U25" s="238"/>
      <c r="V25" s="238"/>
      <c r="W25" s="238"/>
    </row>
    <row r="26" spans="1:23" s="1" customFormat="1" ht="390.75" customHeight="1" x14ac:dyDescent="0.25">
      <c r="A26" s="9" t="s">
        <v>93</v>
      </c>
      <c r="B26" s="66" t="s">
        <v>80</v>
      </c>
      <c r="C26" s="66" t="s">
        <v>162</v>
      </c>
      <c r="D26" s="2"/>
      <c r="E26" s="181"/>
      <c r="F26" s="66" t="s">
        <v>163</v>
      </c>
      <c r="G26" s="66" t="s">
        <v>109</v>
      </c>
      <c r="H26" s="66">
        <v>1</v>
      </c>
      <c r="I26" s="120">
        <v>308678.59000000003</v>
      </c>
      <c r="J26" s="7"/>
      <c r="K26" s="6">
        <v>42064</v>
      </c>
      <c r="L26" s="6">
        <v>42339</v>
      </c>
      <c r="M26" s="93"/>
      <c r="N26" s="178"/>
      <c r="O26" s="10"/>
      <c r="P26" s="10"/>
      <c r="Q26" s="239"/>
      <c r="R26" s="239"/>
      <c r="S26" s="239"/>
      <c r="T26" s="239"/>
      <c r="U26" s="239"/>
      <c r="V26" s="239"/>
      <c r="W26" s="239"/>
    </row>
    <row r="27" spans="1:23" s="1" customFormat="1" ht="133.5" customHeight="1" x14ac:dyDescent="0.25">
      <c r="A27" s="9" t="s">
        <v>93</v>
      </c>
      <c r="B27" s="66" t="s">
        <v>80</v>
      </c>
      <c r="C27" s="71" t="s">
        <v>136</v>
      </c>
      <c r="D27" s="70"/>
      <c r="E27" s="132" t="s">
        <v>116</v>
      </c>
      <c r="F27" s="71" t="s">
        <v>131</v>
      </c>
      <c r="G27" s="7" t="s">
        <v>109</v>
      </c>
      <c r="H27" s="7">
        <v>1</v>
      </c>
      <c r="I27" s="103">
        <v>105140</v>
      </c>
      <c r="J27" s="7"/>
      <c r="K27" s="6">
        <v>41609</v>
      </c>
      <c r="L27" s="6">
        <v>42339</v>
      </c>
      <c r="M27" s="66" t="s">
        <v>121</v>
      </c>
      <c r="N27" s="2"/>
      <c r="O27" s="10"/>
      <c r="P27" s="10"/>
      <c r="Q27" s="239"/>
      <c r="R27" s="239"/>
      <c r="S27" s="239"/>
      <c r="T27" s="239"/>
      <c r="U27" s="239"/>
      <c r="V27" s="239"/>
      <c r="W27" s="239"/>
    </row>
    <row r="28" spans="1:23" s="1" customFormat="1" ht="299.25" customHeight="1" x14ac:dyDescent="0.25">
      <c r="A28" s="9" t="s">
        <v>93</v>
      </c>
      <c r="B28" s="7" t="s">
        <v>80</v>
      </c>
      <c r="C28" s="71"/>
      <c r="D28" s="70"/>
      <c r="E28" s="226" t="s">
        <v>158</v>
      </c>
      <c r="F28" s="71" t="s">
        <v>159</v>
      </c>
      <c r="G28" s="113" t="s">
        <v>109</v>
      </c>
      <c r="H28" s="113">
        <v>1</v>
      </c>
      <c r="I28" s="103">
        <v>100545</v>
      </c>
      <c r="J28" s="113"/>
      <c r="K28" s="227">
        <v>42064</v>
      </c>
      <c r="L28" s="6">
        <v>42339</v>
      </c>
      <c r="M28" s="158" t="s">
        <v>152</v>
      </c>
      <c r="N28" s="113"/>
      <c r="O28" s="60"/>
      <c r="P28" s="10"/>
      <c r="Q28" s="239"/>
      <c r="R28" s="239"/>
      <c r="S28" s="239"/>
      <c r="T28" s="239"/>
      <c r="U28" s="239"/>
      <c r="V28" s="239"/>
      <c r="W28" s="239"/>
    </row>
    <row r="29" spans="1:23" s="1" customFormat="1" ht="225" customHeight="1" x14ac:dyDescent="0.25">
      <c r="A29" s="9" t="s">
        <v>93</v>
      </c>
      <c r="B29" s="7" t="s">
        <v>80</v>
      </c>
      <c r="C29" s="71"/>
      <c r="D29" s="70"/>
      <c r="E29" s="228" t="s">
        <v>160</v>
      </c>
      <c r="F29" s="229" t="s">
        <v>161</v>
      </c>
      <c r="G29" s="230" t="s">
        <v>109</v>
      </c>
      <c r="H29" s="230">
        <v>1</v>
      </c>
      <c r="I29" s="119">
        <v>111500</v>
      </c>
      <c r="J29" s="230"/>
      <c r="K29" s="231">
        <v>42064</v>
      </c>
      <c r="L29" s="232">
        <v>42125</v>
      </c>
      <c r="M29" s="158" t="s">
        <v>152</v>
      </c>
      <c r="N29" s="113"/>
      <c r="O29" s="60"/>
      <c r="P29" s="10"/>
      <c r="Q29" s="239"/>
      <c r="R29" s="239"/>
      <c r="S29" s="239"/>
      <c r="T29" s="239"/>
      <c r="U29" s="239"/>
      <c r="V29" s="239"/>
      <c r="W29" s="239"/>
    </row>
    <row r="30" spans="1:23" s="1" customFormat="1" ht="24" customHeight="1" x14ac:dyDescent="0.25">
      <c r="A30" s="52" t="s">
        <v>93</v>
      </c>
      <c r="B30" s="111"/>
      <c r="C30" s="53"/>
      <c r="D30" s="53"/>
      <c r="E30" s="162"/>
      <c r="F30" s="53"/>
      <c r="G30" s="78"/>
      <c r="H30" s="78"/>
      <c r="I30" s="58">
        <f>I26+I27+I28+I29</f>
        <v>625863.59000000008</v>
      </c>
      <c r="J30" s="78"/>
      <c r="K30" s="78"/>
      <c r="L30" s="53"/>
      <c r="M30" s="78"/>
      <c r="N30" s="78"/>
      <c r="O30" s="60"/>
      <c r="P30" s="10"/>
      <c r="Q30" s="10"/>
    </row>
    <row r="31" spans="1:23" s="1" customFormat="1" ht="167.25" customHeight="1" x14ac:dyDescent="0.25">
      <c r="A31" s="9" t="s">
        <v>145</v>
      </c>
      <c r="B31" s="233"/>
      <c r="C31" s="234"/>
      <c r="D31" s="234"/>
      <c r="E31" s="228" t="s">
        <v>156</v>
      </c>
      <c r="F31" s="235" t="s">
        <v>157</v>
      </c>
      <c r="G31" s="230" t="s">
        <v>109</v>
      </c>
      <c r="H31" s="230">
        <v>1</v>
      </c>
      <c r="I31" s="119">
        <v>206000</v>
      </c>
      <c r="J31" s="230"/>
      <c r="K31" s="231">
        <v>42064</v>
      </c>
      <c r="L31" s="236">
        <v>42095</v>
      </c>
      <c r="M31" s="230" t="s">
        <v>148</v>
      </c>
      <c r="N31" s="237"/>
      <c r="O31" s="60"/>
      <c r="P31" s="10"/>
      <c r="Q31" s="10"/>
    </row>
    <row r="32" spans="1:23" s="1" customFormat="1" ht="24" customHeight="1" x14ac:dyDescent="0.25">
      <c r="A32" s="52" t="s">
        <v>145</v>
      </c>
      <c r="B32" s="111"/>
      <c r="C32" s="53"/>
      <c r="D32" s="53"/>
      <c r="E32" s="162"/>
      <c r="F32" s="53"/>
      <c r="G32" s="78"/>
      <c r="H32" s="78"/>
      <c r="I32" s="58">
        <f>SUM(I31)</f>
        <v>206000</v>
      </c>
      <c r="J32" s="78"/>
      <c r="K32" s="78"/>
      <c r="L32" s="53"/>
      <c r="M32" s="78"/>
      <c r="N32" s="78"/>
      <c r="O32" s="60"/>
      <c r="P32" s="10"/>
      <c r="Q32" s="10"/>
    </row>
    <row r="33" spans="1:19" s="1" customFormat="1" ht="148.5" customHeight="1" x14ac:dyDescent="0.25">
      <c r="A33" s="9" t="s">
        <v>97</v>
      </c>
      <c r="B33" s="66" t="s">
        <v>80</v>
      </c>
      <c r="C33" s="71" t="s">
        <v>135</v>
      </c>
      <c r="D33" s="70"/>
      <c r="E33" s="7" t="s">
        <v>119</v>
      </c>
      <c r="F33" s="71" t="s">
        <v>130</v>
      </c>
      <c r="G33" s="113" t="s">
        <v>109</v>
      </c>
      <c r="H33" s="113">
        <v>1</v>
      </c>
      <c r="I33" s="103">
        <v>49148</v>
      </c>
      <c r="J33" s="113"/>
      <c r="K33" s="6">
        <v>41609</v>
      </c>
      <c r="L33" s="6">
        <v>42339</v>
      </c>
      <c r="M33" s="66" t="s">
        <v>121</v>
      </c>
      <c r="N33" s="113"/>
      <c r="O33" s="60"/>
      <c r="P33" s="10"/>
      <c r="Q33" s="10"/>
    </row>
    <row r="34" spans="1:19" s="1" customFormat="1" ht="24" customHeight="1" x14ac:dyDescent="0.25">
      <c r="A34" s="52" t="s">
        <v>97</v>
      </c>
      <c r="B34" s="111"/>
      <c r="C34" s="53"/>
      <c r="D34" s="53"/>
      <c r="E34" s="162"/>
      <c r="F34" s="53"/>
      <c r="G34" s="78"/>
      <c r="H34" s="78"/>
      <c r="I34" s="58">
        <f>SUM(I33)</f>
        <v>49148</v>
      </c>
      <c r="J34" s="78"/>
      <c r="K34" s="78"/>
      <c r="L34" s="53"/>
      <c r="M34" s="78"/>
      <c r="N34" s="78"/>
      <c r="O34" s="60"/>
      <c r="P34" s="10"/>
      <c r="Q34" s="10"/>
    </row>
    <row r="35" spans="1:19" s="1" customFormat="1" ht="90.75" customHeight="1" x14ac:dyDescent="0.25">
      <c r="A35" s="4" t="s">
        <v>72</v>
      </c>
      <c r="B35" s="95" t="s">
        <v>80</v>
      </c>
      <c r="C35" s="95" t="s">
        <v>139</v>
      </c>
      <c r="D35" s="95"/>
      <c r="E35" s="96" t="s">
        <v>106</v>
      </c>
      <c r="F35" s="95"/>
      <c r="G35" s="97" t="s">
        <v>109</v>
      </c>
      <c r="H35" s="97">
        <v>1</v>
      </c>
      <c r="I35" s="119">
        <v>768833</v>
      </c>
      <c r="J35" s="97"/>
      <c r="K35" s="167">
        <v>42059</v>
      </c>
      <c r="L35" s="6">
        <v>42124</v>
      </c>
      <c r="M35" s="98" t="s">
        <v>102</v>
      </c>
      <c r="N35" s="97"/>
      <c r="O35" s="30"/>
      <c r="P35" s="31"/>
      <c r="Q35" s="31"/>
      <c r="R35" s="31"/>
      <c r="S35" s="31"/>
    </row>
    <row r="36" spans="1:19" s="1" customFormat="1" ht="24" customHeight="1" x14ac:dyDescent="0.25">
      <c r="A36" s="59" t="s">
        <v>72</v>
      </c>
      <c r="B36" s="53"/>
      <c r="C36" s="53"/>
      <c r="D36" s="53"/>
      <c r="E36" s="54"/>
      <c r="F36" s="53"/>
      <c r="G36" s="53"/>
      <c r="H36" s="53"/>
      <c r="I36" s="58">
        <f>SUM(I35)</f>
        <v>768833</v>
      </c>
      <c r="J36" s="53"/>
      <c r="K36" s="53"/>
      <c r="L36" s="53"/>
      <c r="M36" s="53"/>
      <c r="N36" s="51"/>
      <c r="O36" s="30"/>
      <c r="P36" s="31"/>
      <c r="Q36" s="31"/>
      <c r="R36" s="31"/>
      <c r="S36" s="31"/>
    </row>
    <row r="37" spans="1:19" s="1" customFormat="1" ht="79.5" customHeight="1" x14ac:dyDescent="0.25">
      <c r="A37" s="5" t="s">
        <v>26</v>
      </c>
      <c r="B37" s="5" t="s">
        <v>80</v>
      </c>
      <c r="C37" s="66" t="s">
        <v>84</v>
      </c>
      <c r="D37" s="66"/>
      <c r="E37" s="100" t="s">
        <v>117</v>
      </c>
      <c r="F37" s="66"/>
      <c r="G37" s="97" t="s">
        <v>109</v>
      </c>
      <c r="H37" s="97">
        <v>1</v>
      </c>
      <c r="I37" s="121">
        <v>104000</v>
      </c>
      <c r="J37" s="66"/>
      <c r="K37" s="94">
        <v>42036</v>
      </c>
      <c r="L37" s="6">
        <v>42339</v>
      </c>
      <c r="M37" s="101" t="s">
        <v>122</v>
      </c>
      <c r="N37" s="66"/>
      <c r="O37" s="30"/>
      <c r="P37" s="31"/>
      <c r="Q37" s="31"/>
      <c r="R37" s="31"/>
      <c r="S37" s="31"/>
    </row>
    <row r="38" spans="1:19" s="1" customFormat="1" ht="24" customHeight="1" x14ac:dyDescent="0.25">
      <c r="A38" s="55" t="s">
        <v>26</v>
      </c>
      <c r="B38" s="53"/>
      <c r="C38" s="53"/>
      <c r="D38" s="53"/>
      <c r="E38" s="54"/>
      <c r="F38" s="53"/>
      <c r="G38" s="53"/>
      <c r="H38" s="53"/>
      <c r="I38" s="58">
        <f>SUM(I37:I37)</f>
        <v>104000</v>
      </c>
      <c r="J38" s="53"/>
      <c r="K38" s="53"/>
      <c r="L38" s="53"/>
      <c r="M38" s="53"/>
      <c r="N38" s="51"/>
      <c r="O38" s="30"/>
      <c r="P38" s="31"/>
      <c r="Q38" s="31"/>
      <c r="R38" s="31"/>
      <c r="S38" s="31"/>
    </row>
    <row r="39" spans="1:19" s="1" customFormat="1" ht="135" customHeight="1" x14ac:dyDescent="0.25">
      <c r="A39" s="5" t="s">
        <v>26</v>
      </c>
      <c r="B39" s="5" t="s">
        <v>80</v>
      </c>
      <c r="C39" s="71" t="s">
        <v>138</v>
      </c>
      <c r="D39" s="71"/>
      <c r="E39" s="12" t="s">
        <v>133</v>
      </c>
      <c r="F39" s="5" t="s">
        <v>134</v>
      </c>
      <c r="G39" s="7" t="s">
        <v>109</v>
      </c>
      <c r="H39" s="7">
        <v>1</v>
      </c>
      <c r="I39" s="103">
        <v>34704</v>
      </c>
      <c r="J39" s="7"/>
      <c r="K39" s="6">
        <v>41609</v>
      </c>
      <c r="L39" s="6">
        <v>42339</v>
      </c>
      <c r="M39" s="7" t="s">
        <v>121</v>
      </c>
      <c r="N39" s="71"/>
      <c r="O39" s="30"/>
      <c r="P39" s="31"/>
      <c r="Q39" s="31"/>
      <c r="R39" s="31"/>
      <c r="S39" s="31"/>
    </row>
    <row r="40" spans="1:19" s="1" customFormat="1" ht="103.5" customHeight="1" x14ac:dyDescent="0.25">
      <c r="A40" s="5" t="s">
        <v>26</v>
      </c>
      <c r="B40" s="5" t="s">
        <v>80</v>
      </c>
      <c r="C40" s="71" t="s">
        <v>137</v>
      </c>
      <c r="D40" s="70"/>
      <c r="E40" s="112" t="s">
        <v>123</v>
      </c>
      <c r="F40" s="12" t="s">
        <v>132</v>
      </c>
      <c r="G40" s="7" t="s">
        <v>109</v>
      </c>
      <c r="H40" s="7">
        <v>1</v>
      </c>
      <c r="I40" s="103">
        <v>37332.800000000003</v>
      </c>
      <c r="J40" s="7"/>
      <c r="K40" s="6">
        <v>41609</v>
      </c>
      <c r="L40" s="6">
        <v>42339</v>
      </c>
      <c r="M40" s="7" t="s">
        <v>121</v>
      </c>
      <c r="N40" s="71"/>
      <c r="O40" s="60"/>
      <c r="P40" s="10"/>
      <c r="Q40" s="10"/>
    </row>
    <row r="41" spans="1:19" s="1" customFormat="1" ht="24" customHeight="1" x14ac:dyDescent="0.25">
      <c r="A41" s="55" t="s">
        <v>26</v>
      </c>
      <c r="B41" s="53"/>
      <c r="C41" s="53"/>
      <c r="D41" s="53"/>
      <c r="E41" s="54"/>
      <c r="F41" s="53"/>
      <c r="G41" s="78"/>
      <c r="H41" s="78"/>
      <c r="I41" s="58">
        <f>SUM(I39:I40)</f>
        <v>72036.800000000003</v>
      </c>
      <c r="J41" s="53"/>
      <c r="K41" s="53"/>
      <c r="L41" s="53"/>
      <c r="M41" s="53"/>
      <c r="N41" s="53"/>
      <c r="O41" s="60"/>
      <c r="P41" s="10"/>
      <c r="Q41" s="10"/>
    </row>
    <row r="42" spans="1:19" s="1" customFormat="1" ht="222.75" customHeight="1" x14ac:dyDescent="0.25">
      <c r="A42" s="5" t="s">
        <v>28</v>
      </c>
      <c r="B42" s="7" t="s">
        <v>80</v>
      </c>
      <c r="C42" s="71" t="s">
        <v>149</v>
      </c>
      <c r="D42" s="70"/>
      <c r="E42" s="175" t="s">
        <v>154</v>
      </c>
      <c r="F42" s="70"/>
      <c r="G42" s="74" t="s">
        <v>150</v>
      </c>
      <c r="H42" s="74">
        <v>1</v>
      </c>
      <c r="I42" s="172">
        <v>441007.28</v>
      </c>
      <c r="J42" s="174"/>
      <c r="K42" s="70"/>
      <c r="L42" s="70"/>
      <c r="M42" s="93" t="s">
        <v>112</v>
      </c>
      <c r="N42" s="70"/>
      <c r="O42" s="60"/>
      <c r="P42" s="10"/>
      <c r="Q42" s="10"/>
    </row>
    <row r="43" spans="1:19" s="1" customFormat="1" ht="24" customHeight="1" x14ac:dyDescent="0.25">
      <c r="A43" s="55" t="s">
        <v>28</v>
      </c>
      <c r="B43" s="53"/>
      <c r="C43" s="53"/>
      <c r="D43" s="53"/>
      <c r="E43" s="54"/>
      <c r="F43" s="53"/>
      <c r="G43" s="78"/>
      <c r="H43" s="78"/>
      <c r="I43" s="58">
        <f>SUM(I42)</f>
        <v>441007.28</v>
      </c>
      <c r="J43" s="53"/>
      <c r="K43" s="53"/>
      <c r="L43" s="53"/>
      <c r="M43" s="53"/>
      <c r="N43" s="53"/>
      <c r="O43" s="60"/>
      <c r="P43" s="10"/>
      <c r="Q43" s="10"/>
    </row>
    <row r="44" spans="1:19" s="1" customFormat="1" ht="41.25" customHeight="1" x14ac:dyDescent="0.25">
      <c r="A44" s="5" t="s">
        <v>31</v>
      </c>
      <c r="B44" s="7" t="s">
        <v>80</v>
      </c>
      <c r="C44" s="7" t="s">
        <v>86</v>
      </c>
      <c r="D44" s="7"/>
      <c r="E44" s="165" t="s">
        <v>59</v>
      </c>
      <c r="F44" s="166"/>
      <c r="G44" s="97" t="s">
        <v>109</v>
      </c>
      <c r="H44" s="97">
        <v>1</v>
      </c>
      <c r="I44" s="103">
        <v>333289.33</v>
      </c>
      <c r="J44" s="7"/>
      <c r="K44" s="6">
        <v>42059</v>
      </c>
      <c r="L44" s="6">
        <v>42339</v>
      </c>
      <c r="M44" s="7" t="s">
        <v>30</v>
      </c>
      <c r="N44" s="7"/>
      <c r="O44" s="10"/>
      <c r="P44" s="10"/>
      <c r="Q44" s="10"/>
    </row>
    <row r="45" spans="1:19" s="1" customFormat="1" ht="65.25" customHeight="1" x14ac:dyDescent="0.25">
      <c r="A45" s="5" t="s">
        <v>31</v>
      </c>
      <c r="B45" s="5" t="s">
        <v>80</v>
      </c>
      <c r="C45" s="66" t="s">
        <v>87</v>
      </c>
      <c r="D45" s="66"/>
      <c r="E45" s="100" t="s">
        <v>64</v>
      </c>
      <c r="F45" s="66"/>
      <c r="G45" s="97" t="s">
        <v>109</v>
      </c>
      <c r="H45" s="97">
        <v>1</v>
      </c>
      <c r="I45" s="103">
        <v>170000</v>
      </c>
      <c r="J45" s="66"/>
      <c r="K45" s="94">
        <v>42064</v>
      </c>
      <c r="L45" s="6">
        <v>42339</v>
      </c>
      <c r="M45" s="98" t="s">
        <v>102</v>
      </c>
      <c r="N45" s="66"/>
      <c r="O45" s="10"/>
      <c r="P45" s="10"/>
      <c r="Q45" s="10"/>
    </row>
    <row r="46" spans="1:19" s="1" customFormat="1" ht="23.25" customHeight="1" x14ac:dyDescent="0.25">
      <c r="A46" s="55" t="s">
        <v>31</v>
      </c>
      <c r="B46" s="53"/>
      <c r="C46" s="53"/>
      <c r="D46" s="53"/>
      <c r="E46" s="56"/>
      <c r="F46" s="57"/>
      <c r="G46" s="53"/>
      <c r="H46" s="53"/>
      <c r="I46" s="58">
        <f>SUM(I44:I45)</f>
        <v>503289.33</v>
      </c>
      <c r="J46" s="53"/>
      <c r="K46" s="53"/>
      <c r="L46" s="53"/>
      <c r="M46" s="53"/>
      <c r="N46" s="53"/>
    </row>
    <row r="47" spans="1:19" s="1" customFormat="1" ht="24.75" customHeight="1" x14ac:dyDescent="0.25">
      <c r="A47" s="34"/>
      <c r="B47" s="35"/>
      <c r="C47" s="35"/>
      <c r="D47" s="35"/>
      <c r="E47" s="36"/>
      <c r="F47" s="35"/>
      <c r="G47" s="35"/>
      <c r="H47" s="35"/>
      <c r="I47" s="37">
        <f>I36+I46+I24+I38+I41+I30+I32+I43+I34</f>
        <v>3290895.3600000003</v>
      </c>
      <c r="J47" s="35"/>
      <c r="K47" s="35"/>
      <c r="L47" s="35"/>
      <c r="M47" s="35"/>
      <c r="N47" s="35"/>
      <c r="O47" s="30"/>
      <c r="P47" s="31"/>
    </row>
    <row r="48" spans="1:19" s="1" customFormat="1" ht="24.75" customHeight="1" x14ac:dyDescent="0.25">
      <c r="A48" s="198" t="s">
        <v>73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200"/>
      <c r="O48" s="46"/>
      <c r="P48" s="31"/>
    </row>
    <row r="49" spans="1:18" s="1" customFormat="1" ht="286.5" customHeight="1" x14ac:dyDescent="0.25">
      <c r="A49" s="9" t="s">
        <v>35</v>
      </c>
      <c r="B49" s="66" t="s">
        <v>80</v>
      </c>
      <c r="C49" s="108" t="s">
        <v>126</v>
      </c>
      <c r="D49" s="66"/>
      <c r="E49" s="104" t="s">
        <v>108</v>
      </c>
      <c r="F49" s="66" t="s">
        <v>128</v>
      </c>
      <c r="G49" s="66" t="s">
        <v>109</v>
      </c>
      <c r="H49" s="66">
        <v>1</v>
      </c>
      <c r="I49" s="106">
        <v>102600</v>
      </c>
      <c r="J49" s="66"/>
      <c r="K49" s="94">
        <v>41609</v>
      </c>
      <c r="L49" s="94">
        <v>42339</v>
      </c>
      <c r="M49" s="66" t="s">
        <v>25</v>
      </c>
      <c r="N49" s="2"/>
      <c r="O49" s="46"/>
      <c r="P49" s="31"/>
    </row>
    <row r="50" spans="1:18" s="1" customFormat="1" ht="279.75" customHeight="1" x14ac:dyDescent="0.25">
      <c r="A50" s="107" t="s">
        <v>35</v>
      </c>
      <c r="B50" s="66" t="s">
        <v>80</v>
      </c>
      <c r="C50" s="108" t="s">
        <v>125</v>
      </c>
      <c r="D50" s="108"/>
      <c r="E50" s="105" t="s">
        <v>110</v>
      </c>
      <c r="F50" s="66" t="s">
        <v>128</v>
      </c>
      <c r="G50" s="108" t="s">
        <v>111</v>
      </c>
      <c r="H50" s="108">
        <v>1</v>
      </c>
      <c r="I50" s="122">
        <v>38500</v>
      </c>
      <c r="J50" s="108"/>
      <c r="K50" s="109">
        <v>41609</v>
      </c>
      <c r="L50" s="109">
        <v>42339</v>
      </c>
      <c r="M50" s="108" t="s">
        <v>25</v>
      </c>
      <c r="N50" s="110"/>
      <c r="O50" s="46"/>
      <c r="P50" s="31"/>
    </row>
    <row r="51" spans="1:18" s="1" customFormat="1" ht="32.25" customHeight="1" x14ac:dyDescent="0.25">
      <c r="A51" s="114" t="s">
        <v>35</v>
      </c>
      <c r="B51" s="114"/>
      <c r="C51" s="115"/>
      <c r="D51" s="115"/>
      <c r="E51" s="118"/>
      <c r="F51" s="115"/>
      <c r="G51" s="115"/>
      <c r="H51" s="115"/>
      <c r="I51" s="123">
        <f>SUM(I49:I50)</f>
        <v>141100</v>
      </c>
      <c r="J51" s="115"/>
      <c r="K51" s="116"/>
      <c r="L51" s="116"/>
      <c r="M51" s="115"/>
      <c r="N51" s="117"/>
      <c r="O51" s="46"/>
      <c r="P51" s="31"/>
    </row>
    <row r="52" spans="1:18" s="1" customFormat="1" ht="104.25" customHeight="1" x14ac:dyDescent="0.25">
      <c r="A52" s="5" t="s">
        <v>24</v>
      </c>
      <c r="B52" s="66" t="s">
        <v>80</v>
      </c>
      <c r="C52" s="66" t="s">
        <v>127</v>
      </c>
      <c r="D52" s="66"/>
      <c r="E52" s="104" t="s">
        <v>118</v>
      </c>
      <c r="F52" s="66" t="s">
        <v>129</v>
      </c>
      <c r="G52" s="66" t="s">
        <v>109</v>
      </c>
      <c r="H52" s="66">
        <v>1</v>
      </c>
      <c r="I52" s="13">
        <v>136166.39999999999</v>
      </c>
      <c r="J52" s="66"/>
      <c r="K52" s="109">
        <v>41609</v>
      </c>
      <c r="L52" s="109">
        <v>42339</v>
      </c>
      <c r="M52" s="108" t="s">
        <v>25</v>
      </c>
      <c r="N52" s="2"/>
      <c r="O52" s="46"/>
      <c r="P52" s="31"/>
    </row>
    <row r="53" spans="1:18" s="1" customFormat="1" ht="61.5" customHeight="1" x14ac:dyDescent="0.25">
      <c r="A53" s="5" t="s">
        <v>24</v>
      </c>
      <c r="B53" s="66" t="s">
        <v>80</v>
      </c>
      <c r="C53" s="66" t="s">
        <v>82</v>
      </c>
      <c r="D53" s="66"/>
      <c r="E53" s="100" t="s">
        <v>88</v>
      </c>
      <c r="F53" s="102"/>
      <c r="G53" s="66" t="s">
        <v>111</v>
      </c>
      <c r="H53" s="66">
        <v>1</v>
      </c>
      <c r="I53" s="13">
        <v>99951.77</v>
      </c>
      <c r="J53" s="66"/>
      <c r="K53" s="94">
        <v>42005</v>
      </c>
      <c r="L53" s="94">
        <v>42339</v>
      </c>
      <c r="M53" s="66" t="s">
        <v>25</v>
      </c>
      <c r="N53" s="2"/>
      <c r="O53" s="47"/>
      <c r="P53" s="31"/>
      <c r="R53" s="45"/>
    </row>
    <row r="54" spans="1:18" s="1" customFormat="1" ht="40.5" customHeight="1" x14ac:dyDescent="0.25">
      <c r="A54" s="5" t="s">
        <v>24</v>
      </c>
      <c r="B54" s="66" t="s">
        <v>80</v>
      </c>
      <c r="C54" s="66" t="s">
        <v>78</v>
      </c>
      <c r="D54" s="102"/>
      <c r="E54" s="100" t="s">
        <v>42</v>
      </c>
      <c r="F54" s="102"/>
      <c r="G54" s="66" t="s">
        <v>111</v>
      </c>
      <c r="H54" s="66">
        <v>1</v>
      </c>
      <c r="I54" s="48">
        <v>59864.71</v>
      </c>
      <c r="J54" s="66"/>
      <c r="K54" s="94">
        <v>42005</v>
      </c>
      <c r="L54" s="94">
        <v>42339</v>
      </c>
      <c r="M54" s="66" t="s">
        <v>25</v>
      </c>
      <c r="N54" s="2"/>
      <c r="O54" s="47"/>
      <c r="P54" s="31"/>
      <c r="R54" s="45"/>
    </row>
    <row r="55" spans="1:18" s="1" customFormat="1" ht="27.75" customHeight="1" x14ac:dyDescent="0.25">
      <c r="A55" s="55" t="s">
        <v>24</v>
      </c>
      <c r="B55" s="53"/>
      <c r="C55" s="53"/>
      <c r="D55" s="53"/>
      <c r="E55" s="53"/>
      <c r="F55" s="57"/>
      <c r="G55" s="53"/>
      <c r="H55" s="53"/>
      <c r="I55" s="58">
        <f>SUM(I52:I54)</f>
        <v>295982.88</v>
      </c>
      <c r="J55" s="53"/>
      <c r="K55" s="53"/>
      <c r="L55" s="53"/>
      <c r="M55" s="53"/>
      <c r="N55" s="53"/>
      <c r="O55" s="46"/>
      <c r="P55" s="31"/>
    </row>
    <row r="56" spans="1:18" s="1" customFormat="1" ht="38.25" customHeight="1" x14ac:dyDescent="0.25">
      <c r="A56" s="5" t="s">
        <v>28</v>
      </c>
      <c r="B56" s="66" t="s">
        <v>80</v>
      </c>
      <c r="C56" s="71" t="s">
        <v>124</v>
      </c>
      <c r="D56" s="70"/>
      <c r="E56" s="126" t="s">
        <v>105</v>
      </c>
      <c r="F56" s="125"/>
      <c r="G56" s="66" t="s">
        <v>109</v>
      </c>
      <c r="H56" s="66">
        <v>1</v>
      </c>
      <c r="I56" s="13">
        <v>1293602.1599999999</v>
      </c>
      <c r="J56" s="66"/>
      <c r="K56" s="109">
        <v>41306</v>
      </c>
      <c r="L56" s="109">
        <v>42339</v>
      </c>
      <c r="M56" s="108" t="s">
        <v>25</v>
      </c>
      <c r="N56" s="70"/>
      <c r="O56" s="46"/>
      <c r="P56" s="31"/>
    </row>
    <row r="57" spans="1:18" s="1" customFormat="1" ht="28.5" customHeight="1" x14ac:dyDescent="0.25">
      <c r="A57" s="55" t="s">
        <v>28</v>
      </c>
      <c r="B57" s="53"/>
      <c r="C57" s="53"/>
      <c r="D57" s="53"/>
      <c r="E57" s="127"/>
      <c r="F57" s="57"/>
      <c r="G57" s="53"/>
      <c r="H57" s="53"/>
      <c r="I57" s="58">
        <f>SUM(I56)</f>
        <v>1293602.1599999999</v>
      </c>
      <c r="J57" s="53"/>
      <c r="K57" s="53"/>
      <c r="L57" s="53"/>
      <c r="M57" s="53"/>
      <c r="N57" s="53"/>
      <c r="O57" s="46"/>
      <c r="P57" s="31"/>
    </row>
    <row r="58" spans="1:18" s="1" customFormat="1" ht="32.25" customHeight="1" x14ac:dyDescent="0.25">
      <c r="A58" s="61"/>
      <c r="B58" s="32"/>
      <c r="C58" s="32"/>
      <c r="D58" s="32"/>
      <c r="E58" s="33"/>
      <c r="F58" s="32"/>
      <c r="G58" s="32"/>
      <c r="H58" s="32"/>
      <c r="I58" s="124">
        <f>I55+I51+I57</f>
        <v>1730685.04</v>
      </c>
      <c r="J58" s="32"/>
      <c r="K58" s="32"/>
      <c r="L58" s="32"/>
      <c r="M58" s="32"/>
      <c r="N58" s="32"/>
      <c r="O58" s="30"/>
      <c r="P58" s="31"/>
    </row>
    <row r="59" spans="1:18" s="1" customFormat="1" ht="36" customHeight="1" x14ac:dyDescent="0.25">
      <c r="A59" s="14"/>
      <c r="B59" s="15"/>
      <c r="C59" s="15"/>
      <c r="D59" s="15"/>
      <c r="E59" s="15"/>
      <c r="F59" s="15"/>
      <c r="G59" s="38" t="s">
        <v>32</v>
      </c>
      <c r="H59" s="15"/>
      <c r="I59" s="15"/>
      <c r="J59" s="15"/>
      <c r="K59" s="15"/>
      <c r="L59" s="15"/>
      <c r="M59" s="15"/>
      <c r="N59" s="16"/>
      <c r="O59" s="30"/>
      <c r="P59" s="31"/>
    </row>
    <row r="60" spans="1:18" s="1" customFormat="1" ht="29.25" customHeight="1" x14ac:dyDescent="0.25">
      <c r="A60" s="4" t="s">
        <v>35</v>
      </c>
      <c r="B60" s="5" t="s">
        <v>80</v>
      </c>
      <c r="C60" s="5"/>
      <c r="D60" s="5"/>
      <c r="E60" s="5" t="s">
        <v>36</v>
      </c>
      <c r="F60" s="99"/>
      <c r="G60" s="5"/>
      <c r="H60" s="5"/>
      <c r="I60" s="42">
        <v>34560</v>
      </c>
      <c r="J60" s="5"/>
      <c r="K60" s="6"/>
      <c r="L60" s="6"/>
      <c r="M60" s="134" t="s">
        <v>32</v>
      </c>
      <c r="N60" s="8"/>
      <c r="O60" s="30"/>
      <c r="P60" s="31"/>
    </row>
    <row r="61" spans="1:18" s="1" customFormat="1" ht="106.5" customHeight="1" x14ac:dyDescent="0.25">
      <c r="A61" s="155" t="s">
        <v>35</v>
      </c>
      <c r="B61" s="149" t="s">
        <v>80</v>
      </c>
      <c r="C61" s="149" t="s">
        <v>83</v>
      </c>
      <c r="D61" s="149"/>
      <c r="E61" s="149" t="s">
        <v>115</v>
      </c>
      <c r="F61" s="159"/>
      <c r="G61" s="160"/>
      <c r="H61" s="149"/>
      <c r="I61" s="136">
        <v>7820</v>
      </c>
      <c r="J61" s="137"/>
      <c r="K61" s="139"/>
      <c r="L61" s="139"/>
      <c r="M61" s="134" t="s">
        <v>32</v>
      </c>
      <c r="N61" s="140"/>
      <c r="O61" s="30"/>
      <c r="P61" s="31"/>
    </row>
    <row r="62" spans="1:18" s="1" customFormat="1" ht="363.75" customHeight="1" x14ac:dyDescent="0.25">
      <c r="A62" s="9" t="s">
        <v>35</v>
      </c>
      <c r="B62" s="66" t="s">
        <v>80</v>
      </c>
      <c r="C62" s="66" t="s">
        <v>85</v>
      </c>
      <c r="D62" s="66"/>
      <c r="E62" s="169" t="s">
        <v>113</v>
      </c>
      <c r="F62" s="159"/>
      <c r="G62" s="160"/>
      <c r="H62" s="149"/>
      <c r="I62" s="136">
        <v>2.88</v>
      </c>
      <c r="J62" s="137"/>
      <c r="K62" s="139"/>
      <c r="L62" s="139"/>
      <c r="M62" s="161"/>
      <c r="N62" s="140"/>
      <c r="O62" s="30"/>
      <c r="P62" s="31"/>
    </row>
    <row r="63" spans="1:18" s="1" customFormat="1" ht="27.75" customHeight="1" x14ac:dyDescent="0.25">
      <c r="A63" s="59" t="s">
        <v>35</v>
      </c>
      <c r="B63" s="62"/>
      <c r="C63" s="62"/>
      <c r="D63" s="62"/>
      <c r="E63" s="62"/>
      <c r="F63" s="63"/>
      <c r="G63" s="62"/>
      <c r="H63" s="62"/>
      <c r="I63" s="64">
        <f>SUM(I60:I62)</f>
        <v>42382.879999999997</v>
      </c>
      <c r="J63" s="62"/>
      <c r="K63" s="62"/>
      <c r="L63" s="62"/>
      <c r="M63" s="62"/>
      <c r="N63" s="62"/>
      <c r="O63" s="30"/>
      <c r="P63" s="31"/>
      <c r="Q63" s="31"/>
      <c r="R63" s="31"/>
    </row>
    <row r="64" spans="1:18" s="1" customFormat="1" ht="27.75" customHeight="1" x14ac:dyDescent="0.25">
      <c r="A64" s="67" t="s">
        <v>23</v>
      </c>
      <c r="B64" s="67" t="s">
        <v>80</v>
      </c>
      <c r="C64" s="71"/>
      <c r="D64" s="71"/>
      <c r="E64" s="72" t="s">
        <v>89</v>
      </c>
      <c r="F64" s="73"/>
      <c r="G64" s="71"/>
      <c r="H64" s="71"/>
      <c r="I64" s="43">
        <v>40140</v>
      </c>
      <c r="J64" s="71"/>
      <c r="K64" s="71"/>
      <c r="L64" s="71"/>
      <c r="M64" s="134" t="s">
        <v>32</v>
      </c>
      <c r="N64" s="70"/>
      <c r="O64" s="30"/>
      <c r="P64" s="31"/>
      <c r="Q64" s="31"/>
      <c r="R64" s="31"/>
    </row>
    <row r="65" spans="1:18" s="1" customFormat="1" ht="69.75" customHeight="1" x14ac:dyDescent="0.25">
      <c r="A65" s="67" t="s">
        <v>23</v>
      </c>
      <c r="B65" s="67" t="s">
        <v>80</v>
      </c>
      <c r="C65" s="71"/>
      <c r="D65" s="71"/>
      <c r="E65" s="72" t="s">
        <v>90</v>
      </c>
      <c r="F65" s="73"/>
      <c r="G65" s="71"/>
      <c r="H65" s="71"/>
      <c r="I65" s="43">
        <v>66350</v>
      </c>
      <c r="J65" s="71"/>
      <c r="K65" s="71"/>
      <c r="L65" s="71"/>
      <c r="M65" s="134" t="s">
        <v>32</v>
      </c>
      <c r="N65" s="70"/>
      <c r="O65" s="30"/>
      <c r="P65" s="31"/>
      <c r="Q65" s="31"/>
      <c r="R65" s="31"/>
    </row>
    <row r="66" spans="1:18" s="1" customFormat="1" ht="102" customHeight="1" x14ac:dyDescent="0.25">
      <c r="A66" s="67" t="s">
        <v>23</v>
      </c>
      <c r="B66" s="67" t="s">
        <v>80</v>
      </c>
      <c r="C66" s="71"/>
      <c r="D66" s="71"/>
      <c r="E66" s="72" t="s">
        <v>91</v>
      </c>
      <c r="F66" s="73"/>
      <c r="G66" s="71"/>
      <c r="H66" s="71"/>
      <c r="I66" s="43">
        <v>40000</v>
      </c>
      <c r="J66" s="71"/>
      <c r="K66" s="71"/>
      <c r="L66" s="71"/>
      <c r="M66" s="134" t="s">
        <v>32</v>
      </c>
      <c r="N66" s="70"/>
      <c r="O66" s="30"/>
      <c r="P66" s="31"/>
      <c r="Q66" s="31"/>
      <c r="R66" s="31"/>
    </row>
    <row r="67" spans="1:18" s="1" customFormat="1" ht="56.25" customHeight="1" x14ac:dyDescent="0.25">
      <c r="A67" s="67" t="s">
        <v>23</v>
      </c>
      <c r="B67" s="67" t="s">
        <v>80</v>
      </c>
      <c r="C67" s="74"/>
      <c r="D67" s="71"/>
      <c r="E67" s="75" t="s">
        <v>92</v>
      </c>
      <c r="F67" s="76"/>
      <c r="G67" s="74"/>
      <c r="H67" s="74"/>
      <c r="I67" s="69">
        <v>14000</v>
      </c>
      <c r="J67" s="74"/>
      <c r="K67" s="74"/>
      <c r="L67" s="74"/>
      <c r="M67" s="134" t="s">
        <v>32</v>
      </c>
      <c r="N67" s="70"/>
      <c r="O67" s="30"/>
      <c r="P67" s="31"/>
      <c r="Q67" s="31"/>
      <c r="R67" s="31"/>
    </row>
    <row r="68" spans="1:18" s="1" customFormat="1" ht="27.75" customHeight="1" x14ac:dyDescent="0.25">
      <c r="A68" s="77" t="s">
        <v>23</v>
      </c>
      <c r="B68" s="77"/>
      <c r="C68" s="78"/>
      <c r="D68" s="53"/>
      <c r="E68" s="79"/>
      <c r="F68" s="80"/>
      <c r="G68" s="78"/>
      <c r="H68" s="78"/>
      <c r="I68" s="81">
        <f>SUM(I64:I67)</f>
        <v>160490</v>
      </c>
      <c r="J68" s="78"/>
      <c r="K68" s="78"/>
      <c r="L68" s="78"/>
      <c r="M68" s="78"/>
      <c r="N68" s="53"/>
      <c r="O68" s="30"/>
      <c r="P68" s="31"/>
      <c r="Q68" s="31"/>
      <c r="R68" s="31"/>
    </row>
    <row r="69" spans="1:18" s="1" customFormat="1" ht="44.25" customHeight="1" x14ac:dyDescent="0.25">
      <c r="A69" s="67" t="s">
        <v>93</v>
      </c>
      <c r="B69" s="67" t="s">
        <v>80</v>
      </c>
      <c r="C69" s="74"/>
      <c r="D69" s="71"/>
      <c r="E69" s="75" t="s">
        <v>94</v>
      </c>
      <c r="F69" s="76"/>
      <c r="G69" s="74"/>
      <c r="H69" s="74"/>
      <c r="I69" s="69">
        <v>50530</v>
      </c>
      <c r="J69" s="74"/>
      <c r="K69" s="74"/>
      <c r="L69" s="74"/>
      <c r="M69" s="134" t="s">
        <v>32</v>
      </c>
      <c r="N69" s="70"/>
      <c r="O69" s="30"/>
      <c r="P69" s="31"/>
      <c r="Q69" s="31"/>
      <c r="R69" s="31"/>
    </row>
    <row r="70" spans="1:18" s="1" customFormat="1" ht="141" customHeight="1" x14ac:dyDescent="0.25">
      <c r="A70" s="67" t="s">
        <v>93</v>
      </c>
      <c r="B70" s="67" t="s">
        <v>80</v>
      </c>
      <c r="C70" s="74"/>
      <c r="D70" s="71"/>
      <c r="E70" s="75" t="s">
        <v>95</v>
      </c>
      <c r="F70" s="76"/>
      <c r="G70" s="74"/>
      <c r="H70" s="74"/>
      <c r="I70" s="69">
        <v>3820</v>
      </c>
      <c r="J70" s="74"/>
      <c r="K70" s="74"/>
      <c r="L70" s="74"/>
      <c r="M70" s="134" t="s">
        <v>32</v>
      </c>
      <c r="N70" s="70"/>
      <c r="O70" s="30"/>
      <c r="P70" s="31"/>
      <c r="Q70" s="31"/>
      <c r="R70" s="31"/>
    </row>
    <row r="71" spans="1:18" s="1" customFormat="1" ht="148.5" customHeight="1" x14ac:dyDescent="0.25">
      <c r="A71" s="67" t="s">
        <v>93</v>
      </c>
      <c r="B71" s="67" t="s">
        <v>80</v>
      </c>
      <c r="C71" s="74"/>
      <c r="D71" s="71"/>
      <c r="E71" s="75" t="s">
        <v>96</v>
      </c>
      <c r="F71" s="76"/>
      <c r="G71" s="74"/>
      <c r="H71" s="74"/>
      <c r="I71" s="69">
        <v>5310</v>
      </c>
      <c r="J71" s="74"/>
      <c r="K71" s="74"/>
      <c r="L71" s="74"/>
      <c r="M71" s="134" t="s">
        <v>32</v>
      </c>
      <c r="N71" s="70"/>
      <c r="O71" s="30"/>
      <c r="P71" s="31"/>
      <c r="Q71" s="31"/>
      <c r="R71" s="31"/>
    </row>
    <row r="72" spans="1:18" s="1" customFormat="1" ht="378.75" customHeight="1" x14ac:dyDescent="0.25">
      <c r="A72" s="9" t="s">
        <v>93</v>
      </c>
      <c r="B72" s="66" t="s">
        <v>80</v>
      </c>
      <c r="C72" s="66" t="s">
        <v>85</v>
      </c>
      <c r="D72" s="71"/>
      <c r="E72" s="169" t="s">
        <v>113</v>
      </c>
      <c r="F72" s="76"/>
      <c r="G72" s="74"/>
      <c r="H72" s="74"/>
      <c r="I72" s="69">
        <v>-0.28000000000000003</v>
      </c>
      <c r="J72" s="74"/>
      <c r="K72" s="74"/>
      <c r="L72" s="74"/>
      <c r="M72" s="161" t="s">
        <v>32</v>
      </c>
      <c r="N72" s="70"/>
      <c r="O72" s="30"/>
      <c r="P72" s="31"/>
      <c r="Q72" s="31"/>
      <c r="R72" s="31"/>
    </row>
    <row r="73" spans="1:18" s="1" customFormat="1" ht="27.75" customHeight="1" x14ac:dyDescent="0.25">
      <c r="A73" s="77" t="s">
        <v>93</v>
      </c>
      <c r="B73" s="77"/>
      <c r="C73" s="78"/>
      <c r="D73" s="53"/>
      <c r="E73" s="171"/>
      <c r="F73" s="80"/>
      <c r="G73" s="78"/>
      <c r="H73" s="78"/>
      <c r="I73" s="81">
        <f>SUM(I69:I72)</f>
        <v>59659.72</v>
      </c>
      <c r="J73" s="78"/>
      <c r="K73" s="78"/>
      <c r="L73" s="78"/>
      <c r="M73" s="78"/>
      <c r="N73" s="53"/>
      <c r="O73" s="30"/>
      <c r="P73" s="31"/>
      <c r="Q73" s="31"/>
      <c r="R73" s="31"/>
    </row>
    <row r="74" spans="1:18" s="1" customFormat="1" ht="27.75" customHeight="1" x14ac:dyDescent="0.25">
      <c r="A74" s="67" t="s">
        <v>145</v>
      </c>
      <c r="B74" s="163"/>
      <c r="C74" s="141"/>
      <c r="D74" s="70"/>
      <c r="E74" s="170"/>
      <c r="F74" s="164"/>
      <c r="G74" s="141"/>
      <c r="H74" s="141"/>
      <c r="I74" s="69">
        <v>96300</v>
      </c>
      <c r="J74" s="141" t="s">
        <v>151</v>
      </c>
      <c r="K74" s="141"/>
      <c r="L74" s="141"/>
      <c r="M74" s="74" t="s">
        <v>32</v>
      </c>
      <c r="N74" s="70"/>
      <c r="O74" s="30"/>
      <c r="P74" s="31"/>
      <c r="Q74" s="31"/>
      <c r="R74" s="31"/>
    </row>
    <row r="75" spans="1:18" s="1" customFormat="1" ht="27.75" customHeight="1" x14ac:dyDescent="0.25">
      <c r="A75" s="77" t="s">
        <v>145</v>
      </c>
      <c r="B75" s="77"/>
      <c r="C75" s="78"/>
      <c r="D75" s="53"/>
      <c r="E75" s="79"/>
      <c r="F75" s="80"/>
      <c r="G75" s="78"/>
      <c r="H75" s="78"/>
      <c r="I75" s="81">
        <f>SUM(I74)</f>
        <v>96300</v>
      </c>
      <c r="J75" s="78"/>
      <c r="K75" s="78"/>
      <c r="L75" s="78"/>
      <c r="M75" s="78"/>
      <c r="N75" s="53"/>
      <c r="O75" s="30"/>
      <c r="P75" s="31"/>
      <c r="Q75" s="31"/>
      <c r="R75" s="31"/>
    </row>
    <row r="76" spans="1:18" s="1" customFormat="1" ht="62.25" customHeight="1" x14ac:dyDescent="0.25">
      <c r="A76" s="67" t="s">
        <v>97</v>
      </c>
      <c r="B76" s="67" t="s">
        <v>80</v>
      </c>
      <c r="C76" s="74"/>
      <c r="D76" s="71"/>
      <c r="E76" s="75" t="s">
        <v>98</v>
      </c>
      <c r="F76" s="76"/>
      <c r="G76" s="74"/>
      <c r="H76" s="74"/>
      <c r="I76" s="69">
        <v>10250</v>
      </c>
      <c r="J76" s="74"/>
      <c r="K76" s="74"/>
      <c r="L76" s="74"/>
      <c r="M76" s="134" t="s">
        <v>32</v>
      </c>
      <c r="N76" s="70"/>
      <c r="O76" s="30"/>
      <c r="P76" s="31"/>
      <c r="Q76" s="31"/>
      <c r="R76" s="31"/>
    </row>
    <row r="77" spans="1:18" s="1" customFormat="1" ht="105" customHeight="1" x14ac:dyDescent="0.25">
      <c r="A77" s="67" t="s">
        <v>97</v>
      </c>
      <c r="B77" s="67" t="s">
        <v>80</v>
      </c>
      <c r="C77" s="74"/>
      <c r="D77" s="71"/>
      <c r="E77" s="75" t="s">
        <v>99</v>
      </c>
      <c r="F77" s="76"/>
      <c r="G77" s="74"/>
      <c r="H77" s="74"/>
      <c r="I77" s="69">
        <v>5492</v>
      </c>
      <c r="J77" s="74"/>
      <c r="K77" s="74"/>
      <c r="L77" s="74"/>
      <c r="M77" s="134" t="s">
        <v>32</v>
      </c>
      <c r="N77" s="70"/>
      <c r="O77" s="30"/>
      <c r="P77" s="31"/>
      <c r="Q77" s="31"/>
      <c r="R77" s="31"/>
    </row>
    <row r="78" spans="1:18" s="1" customFormat="1" ht="62.25" customHeight="1" x14ac:dyDescent="0.25">
      <c r="A78" s="67"/>
      <c r="B78" s="67"/>
      <c r="C78" s="74"/>
      <c r="D78" s="71"/>
      <c r="E78" s="75"/>
      <c r="F78" s="76"/>
      <c r="G78" s="74"/>
      <c r="H78" s="74"/>
      <c r="I78" s="69">
        <v>49148</v>
      </c>
      <c r="J78" s="74"/>
      <c r="K78" s="74"/>
      <c r="L78" s="74"/>
      <c r="M78" s="135" t="s">
        <v>32</v>
      </c>
      <c r="N78" s="70"/>
      <c r="O78" s="30"/>
      <c r="P78" s="31"/>
      <c r="Q78" s="31"/>
      <c r="R78" s="31"/>
    </row>
    <row r="79" spans="1:18" s="1" customFormat="1" ht="55.5" customHeight="1" x14ac:dyDescent="0.25">
      <c r="A79" s="67"/>
      <c r="B79" s="67"/>
      <c r="C79" s="74"/>
      <c r="D79" s="71"/>
      <c r="E79" s="75"/>
      <c r="F79" s="76"/>
      <c r="G79" s="74"/>
      <c r="H79" s="74"/>
      <c r="I79" s="69">
        <v>21600</v>
      </c>
      <c r="J79" s="74"/>
      <c r="K79" s="74"/>
      <c r="L79" s="74"/>
      <c r="M79" s="135" t="s">
        <v>32</v>
      </c>
      <c r="N79" s="70"/>
      <c r="O79" s="30"/>
      <c r="P79" s="31"/>
      <c r="Q79" s="31"/>
      <c r="R79" s="31"/>
    </row>
    <row r="80" spans="1:18" s="1" customFormat="1" ht="45.75" customHeight="1" x14ac:dyDescent="0.25">
      <c r="A80" s="67"/>
      <c r="B80" s="67"/>
      <c r="C80" s="74"/>
      <c r="D80" s="71"/>
      <c r="E80" s="75"/>
      <c r="F80" s="76"/>
      <c r="G80" s="74"/>
      <c r="H80" s="74"/>
      <c r="I80" s="69">
        <v>50400</v>
      </c>
      <c r="J80" s="74"/>
      <c r="K80" s="74"/>
      <c r="L80" s="74"/>
      <c r="M80" s="135" t="s">
        <v>32</v>
      </c>
      <c r="N80" s="70"/>
      <c r="O80" s="30"/>
      <c r="P80" s="31"/>
      <c r="Q80" s="31"/>
      <c r="R80" s="31"/>
    </row>
    <row r="81" spans="1:18" s="1" customFormat="1" ht="27.75" customHeight="1" x14ac:dyDescent="0.25">
      <c r="A81" s="77" t="s">
        <v>97</v>
      </c>
      <c r="B81" s="77"/>
      <c r="C81" s="78"/>
      <c r="D81" s="53"/>
      <c r="E81" s="79"/>
      <c r="F81" s="80"/>
      <c r="G81" s="78"/>
      <c r="H81" s="78"/>
      <c r="I81" s="81">
        <f>SUM(I76:I80)</f>
        <v>136890</v>
      </c>
      <c r="J81" s="78"/>
      <c r="K81" s="78"/>
      <c r="L81" s="78"/>
      <c r="M81" s="78"/>
      <c r="N81" s="53"/>
      <c r="O81" s="30"/>
      <c r="P81" s="31"/>
      <c r="Q81" s="31"/>
      <c r="R81" s="31"/>
    </row>
    <row r="82" spans="1:18" s="1" customFormat="1" ht="72.75" customHeight="1" x14ac:dyDescent="0.25">
      <c r="A82" s="155" t="s">
        <v>72</v>
      </c>
      <c r="B82" s="156" t="s">
        <v>80</v>
      </c>
      <c r="C82" s="156" t="s">
        <v>139</v>
      </c>
      <c r="D82" s="156"/>
      <c r="E82" s="157" t="s">
        <v>106</v>
      </c>
      <c r="F82" s="156"/>
      <c r="G82" s="158"/>
      <c r="H82" s="158"/>
      <c r="I82" s="136">
        <v>1387</v>
      </c>
      <c r="J82" s="141"/>
      <c r="K82" s="141"/>
      <c r="L82" s="141"/>
      <c r="M82" s="134" t="s">
        <v>32</v>
      </c>
      <c r="N82" s="70"/>
      <c r="O82" s="30"/>
      <c r="P82" s="31"/>
      <c r="Q82" s="31"/>
      <c r="R82" s="31"/>
    </row>
    <row r="83" spans="1:18" s="1" customFormat="1" ht="27.75" customHeight="1" x14ac:dyDescent="0.25">
      <c r="A83" s="59" t="s">
        <v>72</v>
      </c>
      <c r="B83" s="142"/>
      <c r="C83" s="142"/>
      <c r="D83" s="142"/>
      <c r="E83" s="143"/>
      <c r="F83" s="142"/>
      <c r="G83" s="144"/>
      <c r="H83" s="144"/>
      <c r="I83" s="145">
        <f>SUM(I82)</f>
        <v>1387</v>
      </c>
      <c r="J83" s="78"/>
      <c r="K83" s="78"/>
      <c r="L83" s="78"/>
      <c r="M83" s="78"/>
      <c r="N83" s="53"/>
      <c r="O83" s="30"/>
      <c r="P83" s="31"/>
      <c r="Q83" s="31"/>
      <c r="R83" s="31"/>
    </row>
    <row r="84" spans="1:18" s="1" customFormat="1" ht="63" customHeight="1" x14ac:dyDescent="0.25">
      <c r="A84" s="4" t="s">
        <v>144</v>
      </c>
      <c r="B84" s="146"/>
      <c r="C84" s="146"/>
      <c r="D84" s="146"/>
      <c r="E84" s="96" t="s">
        <v>143</v>
      </c>
      <c r="F84" s="95"/>
      <c r="G84" s="97"/>
      <c r="H84" s="97"/>
      <c r="I84" s="136">
        <v>6200</v>
      </c>
      <c r="J84" s="74"/>
      <c r="K84" s="141"/>
      <c r="L84" s="141"/>
      <c r="M84" s="134" t="s">
        <v>32</v>
      </c>
      <c r="N84" s="70"/>
      <c r="O84" s="30"/>
      <c r="P84" s="31"/>
      <c r="Q84" s="31"/>
      <c r="R84" s="31"/>
    </row>
    <row r="85" spans="1:18" s="1" customFormat="1" ht="27.75" customHeight="1" x14ac:dyDescent="0.25">
      <c r="A85" s="59" t="s">
        <v>144</v>
      </c>
      <c r="B85" s="142"/>
      <c r="C85" s="142"/>
      <c r="D85" s="142"/>
      <c r="E85" s="143"/>
      <c r="F85" s="142"/>
      <c r="G85" s="144"/>
      <c r="H85" s="144"/>
      <c r="I85" s="145">
        <f>SUM(I84)</f>
        <v>6200</v>
      </c>
      <c r="J85" s="78"/>
      <c r="K85" s="78"/>
      <c r="L85" s="78"/>
      <c r="M85" s="78"/>
      <c r="N85" s="53"/>
      <c r="O85" s="30"/>
      <c r="P85" s="31"/>
      <c r="Q85" s="31"/>
      <c r="R85" s="31"/>
    </row>
    <row r="86" spans="1:18" s="1" customFormat="1" ht="39.75" customHeight="1" x14ac:dyDescent="0.25">
      <c r="A86" s="5" t="s">
        <v>41</v>
      </c>
      <c r="B86" s="5" t="s">
        <v>80</v>
      </c>
      <c r="C86" s="7" t="s">
        <v>81</v>
      </c>
      <c r="D86" s="71"/>
      <c r="E86" s="128" t="s">
        <v>37</v>
      </c>
      <c r="F86" s="129"/>
      <c r="G86" s="71"/>
      <c r="H86" s="71"/>
      <c r="I86" s="43">
        <v>72140</v>
      </c>
      <c r="J86" s="2"/>
      <c r="K86" s="2"/>
      <c r="L86" s="2"/>
      <c r="M86" s="134" t="s">
        <v>32</v>
      </c>
      <c r="N86" s="2"/>
      <c r="O86" s="30"/>
      <c r="P86" s="31"/>
      <c r="Q86" s="31"/>
      <c r="R86" s="31"/>
    </row>
    <row r="87" spans="1:18" s="1" customFormat="1" ht="37.5" customHeight="1" x14ac:dyDescent="0.25">
      <c r="A87" s="5" t="s">
        <v>41</v>
      </c>
      <c r="B87" s="5" t="s">
        <v>80</v>
      </c>
      <c r="C87" s="7"/>
      <c r="D87" s="71"/>
      <c r="E87" s="72" t="s">
        <v>38</v>
      </c>
      <c r="F87" s="71"/>
      <c r="G87" s="71"/>
      <c r="H87" s="71"/>
      <c r="I87" s="43">
        <v>11600</v>
      </c>
      <c r="J87" s="2"/>
      <c r="K87" s="2"/>
      <c r="L87" s="2"/>
      <c r="M87" s="134" t="s">
        <v>32</v>
      </c>
      <c r="N87" s="2"/>
      <c r="O87" s="30"/>
      <c r="P87" s="31"/>
      <c r="Q87" s="31"/>
      <c r="R87" s="31"/>
    </row>
    <row r="88" spans="1:18" s="1" customFormat="1" ht="37.5" customHeight="1" x14ac:dyDescent="0.25">
      <c r="A88" s="5" t="s">
        <v>41</v>
      </c>
      <c r="B88" s="5" t="s">
        <v>80</v>
      </c>
      <c r="C88" s="7"/>
      <c r="D88" s="71"/>
      <c r="E88" s="72" t="s">
        <v>39</v>
      </c>
      <c r="F88" s="71"/>
      <c r="G88" s="71"/>
      <c r="H88" s="71"/>
      <c r="I88" s="43">
        <v>5100</v>
      </c>
      <c r="J88" s="2"/>
      <c r="K88" s="2"/>
      <c r="L88" s="2"/>
      <c r="M88" s="134" t="s">
        <v>32</v>
      </c>
      <c r="N88" s="2"/>
      <c r="O88" s="44"/>
      <c r="P88" s="31"/>
      <c r="Q88" s="31"/>
      <c r="R88" s="31"/>
    </row>
    <row r="89" spans="1:18" s="1" customFormat="1" ht="66" customHeight="1" x14ac:dyDescent="0.25">
      <c r="A89" s="5" t="s">
        <v>41</v>
      </c>
      <c r="B89" s="5" t="s">
        <v>80</v>
      </c>
      <c r="C89" s="7" t="s">
        <v>79</v>
      </c>
      <c r="D89" s="10"/>
      <c r="E89" s="128" t="s">
        <v>120</v>
      </c>
      <c r="F89" s="129"/>
      <c r="G89" s="71"/>
      <c r="H89" s="71"/>
      <c r="I89" s="43">
        <v>87200</v>
      </c>
      <c r="J89" s="2"/>
      <c r="K89" s="2"/>
      <c r="L89" s="2"/>
      <c r="M89" s="134" t="s">
        <v>32</v>
      </c>
      <c r="N89" s="2"/>
    </row>
    <row r="90" spans="1:18" s="1" customFormat="1" ht="72.75" customHeight="1" x14ac:dyDescent="0.25">
      <c r="A90" s="5" t="s">
        <v>41</v>
      </c>
      <c r="B90" s="5" t="s">
        <v>80</v>
      </c>
      <c r="C90" s="7" t="s">
        <v>81</v>
      </c>
      <c r="D90" s="71"/>
      <c r="E90" s="128" t="s">
        <v>40</v>
      </c>
      <c r="F90" s="129"/>
      <c r="G90" s="71"/>
      <c r="H90" s="71"/>
      <c r="I90" s="43">
        <v>21320</v>
      </c>
      <c r="J90" s="2"/>
      <c r="K90" s="2"/>
      <c r="L90" s="2"/>
      <c r="M90" s="134" t="s">
        <v>32</v>
      </c>
      <c r="N90" s="2"/>
    </row>
    <row r="91" spans="1:18" s="1" customFormat="1" ht="27.75" customHeight="1" x14ac:dyDescent="0.25">
      <c r="A91" s="55" t="s">
        <v>41</v>
      </c>
      <c r="B91" s="53"/>
      <c r="C91" s="53"/>
      <c r="D91" s="53"/>
      <c r="E91" s="56"/>
      <c r="F91" s="57"/>
      <c r="G91" s="53"/>
      <c r="H91" s="53"/>
      <c r="I91" s="58">
        <f>SUM(I86:I90)</f>
        <v>197360</v>
      </c>
      <c r="J91" s="53"/>
      <c r="K91" s="53"/>
      <c r="L91" s="53"/>
      <c r="M91" s="53"/>
      <c r="N91" s="53"/>
    </row>
    <row r="92" spans="1:18" s="1" customFormat="1" ht="27.75" customHeight="1" x14ac:dyDescent="0.25">
      <c r="A92" s="67" t="s">
        <v>24</v>
      </c>
      <c r="B92" s="67" t="s">
        <v>80</v>
      </c>
      <c r="C92" s="71"/>
      <c r="D92" s="71"/>
      <c r="E92" s="72" t="s">
        <v>103</v>
      </c>
      <c r="F92" s="73"/>
      <c r="G92" s="71"/>
      <c r="H92" s="71"/>
      <c r="I92" s="43">
        <v>3.6</v>
      </c>
      <c r="J92" s="71"/>
      <c r="K92" s="71"/>
      <c r="L92" s="71"/>
      <c r="M92" s="134" t="s">
        <v>32</v>
      </c>
      <c r="N92" s="71"/>
    </row>
    <row r="93" spans="1:18" s="1" customFormat="1" ht="51.75" customHeight="1" x14ac:dyDescent="0.25">
      <c r="A93" s="67" t="s">
        <v>24</v>
      </c>
      <c r="B93" s="67" t="s">
        <v>80</v>
      </c>
      <c r="C93" s="71"/>
      <c r="D93" s="71"/>
      <c r="E93" s="72" t="s">
        <v>88</v>
      </c>
      <c r="F93" s="73"/>
      <c r="G93" s="71"/>
      <c r="H93" s="71"/>
      <c r="I93" s="43">
        <v>8.23</v>
      </c>
      <c r="J93" s="71"/>
      <c r="K93" s="71"/>
      <c r="L93" s="71"/>
      <c r="M93" s="134" t="s">
        <v>32</v>
      </c>
      <c r="N93" s="71"/>
    </row>
    <row r="94" spans="1:18" s="1" customFormat="1" ht="27.75" customHeight="1" x14ac:dyDescent="0.25">
      <c r="A94" s="67" t="s">
        <v>24</v>
      </c>
      <c r="B94" s="67" t="s">
        <v>80</v>
      </c>
      <c r="C94" s="71"/>
      <c r="D94" s="71"/>
      <c r="E94" s="72" t="s">
        <v>42</v>
      </c>
      <c r="F94" s="73"/>
      <c r="G94" s="71"/>
      <c r="H94" s="71"/>
      <c r="I94" s="43">
        <v>5.29</v>
      </c>
      <c r="J94" s="71"/>
      <c r="K94" s="71"/>
      <c r="L94" s="71"/>
      <c r="M94" s="134" t="s">
        <v>32</v>
      </c>
      <c r="N94" s="71"/>
    </row>
    <row r="95" spans="1:18" s="1" customFormat="1" ht="42" customHeight="1" x14ac:dyDescent="0.25">
      <c r="A95" s="67" t="s">
        <v>24</v>
      </c>
      <c r="B95" s="67" t="s">
        <v>80</v>
      </c>
      <c r="C95" s="74" t="s">
        <v>76</v>
      </c>
      <c r="D95" s="10"/>
      <c r="E95" s="130" t="s">
        <v>43</v>
      </c>
      <c r="F95" s="131"/>
      <c r="G95" s="74"/>
      <c r="H95" s="74"/>
      <c r="I95" s="69">
        <v>5480</v>
      </c>
      <c r="J95" s="68"/>
      <c r="K95" s="68"/>
      <c r="L95" s="2"/>
      <c r="M95" s="134" t="s">
        <v>32</v>
      </c>
      <c r="N95" s="2"/>
      <c r="O95" s="49"/>
      <c r="R95" s="45"/>
    </row>
    <row r="96" spans="1:18" s="1" customFormat="1" ht="31.5" customHeight="1" x14ac:dyDescent="0.25">
      <c r="A96" s="55" t="s">
        <v>24</v>
      </c>
      <c r="B96" s="53"/>
      <c r="C96" s="53"/>
      <c r="D96" s="53"/>
      <c r="E96" s="56"/>
      <c r="F96" s="57"/>
      <c r="G96" s="53"/>
      <c r="H96" s="53"/>
      <c r="I96" s="58">
        <f>SUM(I92:I95)</f>
        <v>5497.12</v>
      </c>
      <c r="J96" s="53"/>
      <c r="K96" s="53"/>
      <c r="L96" s="53"/>
      <c r="M96" s="53"/>
      <c r="N96" s="53"/>
      <c r="O96" s="49"/>
      <c r="R96" s="45"/>
    </row>
    <row r="97" spans="1:18" s="1" customFormat="1" ht="63" customHeight="1" x14ac:dyDescent="0.25">
      <c r="A97" s="67" t="s">
        <v>26</v>
      </c>
      <c r="B97" s="67" t="s">
        <v>80</v>
      </c>
      <c r="C97" s="74" t="s">
        <v>77</v>
      </c>
      <c r="D97" s="10"/>
      <c r="E97" s="75" t="s">
        <v>44</v>
      </c>
      <c r="F97" s="131"/>
      <c r="G97" s="74"/>
      <c r="H97" s="74"/>
      <c r="I97" s="69">
        <v>145155.96</v>
      </c>
      <c r="J97" s="74"/>
      <c r="K97" s="68"/>
      <c r="L97" s="68"/>
      <c r="M97" s="68" t="s">
        <v>32</v>
      </c>
      <c r="N97" s="71"/>
      <c r="O97" s="49"/>
      <c r="R97" s="45"/>
    </row>
    <row r="98" spans="1:18" s="1" customFormat="1" ht="30" customHeight="1" x14ac:dyDescent="0.25">
      <c r="A98" s="5" t="s">
        <v>26</v>
      </c>
      <c r="B98" s="5" t="s">
        <v>80</v>
      </c>
      <c r="C98" s="71"/>
      <c r="D98" s="71"/>
      <c r="E98" s="72" t="s">
        <v>45</v>
      </c>
      <c r="F98" s="71"/>
      <c r="G98" s="71"/>
      <c r="H98" s="71"/>
      <c r="I98" s="43">
        <v>6086.16</v>
      </c>
      <c r="J98" s="71"/>
      <c r="K98" s="2"/>
      <c r="L98" s="2"/>
      <c r="M98" s="2" t="s">
        <v>32</v>
      </c>
      <c r="N98" s="2"/>
      <c r="O98" s="50"/>
      <c r="P98" s="65"/>
      <c r="R98" s="45"/>
    </row>
    <row r="99" spans="1:18" s="1" customFormat="1" ht="27.75" customHeight="1" x14ac:dyDescent="0.25">
      <c r="A99" s="5" t="s">
        <v>26</v>
      </c>
      <c r="B99" s="5" t="s">
        <v>80</v>
      </c>
      <c r="C99" s="71"/>
      <c r="D99" s="71"/>
      <c r="E99" s="72" t="s">
        <v>46</v>
      </c>
      <c r="F99" s="71"/>
      <c r="G99" s="71"/>
      <c r="H99" s="71"/>
      <c r="I99" s="43">
        <v>8807.8799999999992</v>
      </c>
      <c r="J99" s="71"/>
      <c r="K99" s="2"/>
      <c r="L99" s="2"/>
      <c r="M99" s="2" t="s">
        <v>32</v>
      </c>
      <c r="N99" s="2"/>
    </row>
    <row r="100" spans="1:18" s="1" customFormat="1" ht="96" customHeight="1" x14ac:dyDescent="0.25">
      <c r="A100" s="5" t="s">
        <v>26</v>
      </c>
      <c r="B100" s="5" t="s">
        <v>80</v>
      </c>
      <c r="C100" s="71"/>
      <c r="D100" s="71"/>
      <c r="E100" s="72" t="s">
        <v>104</v>
      </c>
      <c r="F100" s="71"/>
      <c r="G100" s="71"/>
      <c r="H100" s="71"/>
      <c r="I100" s="43">
        <v>16</v>
      </c>
      <c r="J100" s="71"/>
      <c r="K100" s="2"/>
      <c r="L100" s="2"/>
      <c r="M100" s="2" t="s">
        <v>32</v>
      </c>
      <c r="N100" s="2"/>
    </row>
    <row r="101" spans="1:18" s="1" customFormat="1" ht="62.25" customHeight="1" x14ac:dyDescent="0.25">
      <c r="A101" s="5" t="s">
        <v>26</v>
      </c>
      <c r="B101" s="5" t="s">
        <v>80</v>
      </c>
      <c r="C101" s="71"/>
      <c r="D101" s="71"/>
      <c r="E101" s="72" t="s">
        <v>107</v>
      </c>
      <c r="F101" s="71"/>
      <c r="G101" s="71"/>
      <c r="H101" s="71"/>
      <c r="I101" s="43">
        <v>9700</v>
      </c>
      <c r="J101" s="71"/>
      <c r="K101" s="2"/>
      <c r="L101" s="2"/>
      <c r="M101" s="2" t="s">
        <v>32</v>
      </c>
      <c r="N101" s="2"/>
    </row>
    <row r="102" spans="1:18" s="1" customFormat="1" ht="36.75" customHeight="1" x14ac:dyDescent="0.25">
      <c r="A102" s="5" t="s">
        <v>26</v>
      </c>
      <c r="B102" s="5" t="s">
        <v>80</v>
      </c>
      <c r="C102" s="71"/>
      <c r="D102" s="71"/>
      <c r="E102" s="72" t="s">
        <v>27</v>
      </c>
      <c r="F102" s="71"/>
      <c r="G102" s="71"/>
      <c r="H102" s="71"/>
      <c r="I102" s="43">
        <v>4400</v>
      </c>
      <c r="J102" s="2"/>
      <c r="K102" s="2"/>
      <c r="L102" s="2"/>
      <c r="M102" s="2" t="s">
        <v>32</v>
      </c>
      <c r="N102" s="2"/>
    </row>
    <row r="103" spans="1:18" s="1" customFormat="1" ht="48" customHeight="1" x14ac:dyDescent="0.25">
      <c r="A103" s="5" t="s">
        <v>26</v>
      </c>
      <c r="B103" s="5" t="s">
        <v>80</v>
      </c>
      <c r="C103" s="71"/>
      <c r="D103" s="71"/>
      <c r="E103" s="72" t="s">
        <v>47</v>
      </c>
      <c r="F103" s="71"/>
      <c r="G103" s="71"/>
      <c r="H103" s="71"/>
      <c r="I103" s="43">
        <v>4300</v>
      </c>
      <c r="J103" s="2"/>
      <c r="K103" s="2"/>
      <c r="L103" s="2"/>
      <c r="M103" s="2" t="s">
        <v>32</v>
      </c>
      <c r="N103" s="2"/>
    </row>
    <row r="104" spans="1:18" s="1" customFormat="1" ht="48" customHeight="1" x14ac:dyDescent="0.25">
      <c r="A104" s="5" t="s">
        <v>26</v>
      </c>
      <c r="B104" s="5" t="s">
        <v>80</v>
      </c>
      <c r="C104" s="71"/>
      <c r="D104" s="71"/>
      <c r="E104" s="72" t="s">
        <v>153</v>
      </c>
      <c r="F104" s="71"/>
      <c r="G104" s="71"/>
      <c r="H104" s="71"/>
      <c r="I104" s="43">
        <v>300</v>
      </c>
      <c r="J104" s="2"/>
      <c r="K104" s="2"/>
      <c r="L104" s="2"/>
      <c r="M104" s="2" t="s">
        <v>32</v>
      </c>
      <c r="N104" s="2"/>
    </row>
    <row r="105" spans="1:18" s="1" customFormat="1" ht="48" customHeight="1" x14ac:dyDescent="0.25">
      <c r="A105" s="5" t="s">
        <v>26</v>
      </c>
      <c r="B105" s="5" t="s">
        <v>80</v>
      </c>
      <c r="C105" s="2"/>
      <c r="D105" s="2"/>
      <c r="E105" s="29" t="s">
        <v>48</v>
      </c>
      <c r="F105" s="2"/>
      <c r="G105" s="2"/>
      <c r="H105" s="2"/>
      <c r="I105" s="43">
        <v>20760</v>
      </c>
      <c r="J105" s="2"/>
      <c r="K105" s="2"/>
      <c r="L105" s="2"/>
      <c r="M105" s="2" t="s">
        <v>32</v>
      </c>
      <c r="N105" s="2"/>
    </row>
    <row r="106" spans="1:18" s="1" customFormat="1" ht="36" customHeight="1" x14ac:dyDescent="0.25">
      <c r="A106" s="5" t="s">
        <v>26</v>
      </c>
      <c r="B106" s="5" t="s">
        <v>80</v>
      </c>
      <c r="C106" s="2"/>
      <c r="D106" s="2"/>
      <c r="E106" s="29" t="s">
        <v>49</v>
      </c>
      <c r="F106" s="2"/>
      <c r="G106" s="2"/>
      <c r="H106" s="2"/>
      <c r="I106" s="43">
        <v>5845.2</v>
      </c>
      <c r="J106" s="2"/>
      <c r="K106" s="2"/>
      <c r="L106" s="2"/>
      <c r="M106" s="2" t="s">
        <v>32</v>
      </c>
      <c r="N106" s="2"/>
    </row>
    <row r="107" spans="1:18" s="1" customFormat="1" ht="48" customHeight="1" x14ac:dyDescent="0.25">
      <c r="A107" s="5" t="s">
        <v>26</v>
      </c>
      <c r="B107" s="5" t="s">
        <v>80</v>
      </c>
      <c r="C107" s="2"/>
      <c r="D107" s="2"/>
      <c r="E107" s="29" t="s">
        <v>50</v>
      </c>
      <c r="F107" s="2"/>
      <c r="G107" s="2"/>
      <c r="H107" s="2"/>
      <c r="I107" s="43">
        <v>4352</v>
      </c>
      <c r="J107" s="2"/>
      <c r="K107" s="2"/>
      <c r="L107" s="2"/>
      <c r="M107" s="2" t="s">
        <v>32</v>
      </c>
      <c r="N107" s="2"/>
    </row>
    <row r="108" spans="1:18" s="1" customFormat="1" ht="27" customHeight="1" x14ac:dyDescent="0.25">
      <c r="A108" s="55" t="s">
        <v>26</v>
      </c>
      <c r="B108" s="53"/>
      <c r="C108" s="53"/>
      <c r="D108" s="53"/>
      <c r="E108" s="56"/>
      <c r="F108" s="53"/>
      <c r="G108" s="53"/>
      <c r="H108" s="53"/>
      <c r="I108" s="58">
        <f>SUM(I97:I107)</f>
        <v>209723.2</v>
      </c>
      <c r="J108" s="53"/>
      <c r="K108" s="53"/>
      <c r="L108" s="53"/>
      <c r="M108" s="53"/>
      <c r="N108" s="53"/>
    </row>
    <row r="109" spans="1:18" s="1" customFormat="1" ht="95.25" customHeight="1" x14ac:dyDescent="0.25">
      <c r="A109" s="5" t="s">
        <v>28</v>
      </c>
      <c r="B109" s="5" t="s">
        <v>80</v>
      </c>
      <c r="C109" s="2"/>
      <c r="D109" s="2"/>
      <c r="E109" s="29" t="s">
        <v>51</v>
      </c>
      <c r="F109" s="2"/>
      <c r="G109" s="2"/>
      <c r="H109" s="2"/>
      <c r="I109" s="43">
        <v>30957.06</v>
      </c>
      <c r="J109" s="2"/>
      <c r="K109" s="2"/>
      <c r="L109" s="2"/>
      <c r="M109" s="2" t="s">
        <v>32</v>
      </c>
      <c r="N109" s="2"/>
    </row>
    <row r="110" spans="1:18" s="1" customFormat="1" ht="31.5" customHeight="1" x14ac:dyDescent="0.25">
      <c r="A110" s="149" t="s">
        <v>28</v>
      </c>
      <c r="B110" s="149" t="s">
        <v>80</v>
      </c>
      <c r="C110" s="150"/>
      <c r="D110" s="150"/>
      <c r="E110" s="151" t="s">
        <v>52</v>
      </c>
      <c r="F110" s="2"/>
      <c r="G110" s="2"/>
      <c r="H110" s="2"/>
      <c r="I110" s="43">
        <v>89800.78</v>
      </c>
      <c r="J110" s="2"/>
      <c r="K110" s="2"/>
      <c r="L110" s="2"/>
      <c r="M110" s="2" t="s">
        <v>32</v>
      </c>
      <c r="N110" s="2"/>
    </row>
    <row r="111" spans="1:18" s="1" customFormat="1" ht="31.5" customHeight="1" x14ac:dyDescent="0.25">
      <c r="A111" s="149" t="s">
        <v>28</v>
      </c>
      <c r="B111" s="149" t="s">
        <v>80</v>
      </c>
      <c r="C111" s="150"/>
      <c r="D111" s="150"/>
      <c r="E111" s="151" t="s">
        <v>142</v>
      </c>
      <c r="F111" s="2"/>
      <c r="G111" s="2"/>
      <c r="H111" s="2"/>
      <c r="I111" s="43">
        <v>450</v>
      </c>
      <c r="J111" s="2"/>
      <c r="K111" s="2"/>
      <c r="L111" s="2"/>
      <c r="M111" s="2" t="s">
        <v>32</v>
      </c>
      <c r="N111" s="2"/>
    </row>
    <row r="112" spans="1:18" s="1" customFormat="1" ht="48" customHeight="1" x14ac:dyDescent="0.25">
      <c r="A112" s="5" t="s">
        <v>28</v>
      </c>
      <c r="B112" s="5" t="s">
        <v>80</v>
      </c>
      <c r="C112" s="2"/>
      <c r="D112" s="2"/>
      <c r="E112" s="29" t="s">
        <v>29</v>
      </c>
      <c r="F112" s="2"/>
      <c r="G112" s="2"/>
      <c r="H112" s="2"/>
      <c r="I112" s="43">
        <v>93170</v>
      </c>
      <c r="J112" s="2"/>
      <c r="K112" s="2"/>
      <c r="L112" s="2"/>
      <c r="M112" s="2" t="s">
        <v>32</v>
      </c>
      <c r="N112" s="2"/>
    </row>
    <row r="113" spans="1:14" s="1" customFormat="1" ht="48" customHeight="1" x14ac:dyDescent="0.25">
      <c r="A113" s="5" t="s">
        <v>28</v>
      </c>
      <c r="B113" s="5" t="s">
        <v>80</v>
      </c>
      <c r="C113" s="2"/>
      <c r="D113" s="2"/>
      <c r="E113" s="29" t="s">
        <v>75</v>
      </c>
      <c r="F113" s="2"/>
      <c r="G113" s="2"/>
      <c r="H113" s="2"/>
      <c r="I113" s="43">
        <v>2000</v>
      </c>
      <c r="J113" s="2"/>
      <c r="K113" s="2"/>
      <c r="L113" s="2"/>
      <c r="M113" s="2" t="s">
        <v>32</v>
      </c>
      <c r="N113" s="2"/>
    </row>
    <row r="114" spans="1:14" s="1" customFormat="1" ht="70.5" customHeight="1" x14ac:dyDescent="0.25">
      <c r="A114" s="5" t="s">
        <v>28</v>
      </c>
      <c r="B114" s="5" t="s">
        <v>80</v>
      </c>
      <c r="C114" s="2"/>
      <c r="D114" s="2"/>
      <c r="E114" s="29" t="s">
        <v>53</v>
      </c>
      <c r="F114" s="2"/>
      <c r="G114" s="2"/>
      <c r="H114" s="2"/>
      <c r="I114" s="43">
        <v>78840</v>
      </c>
      <c r="J114" s="2"/>
      <c r="K114" s="2"/>
      <c r="L114" s="2"/>
      <c r="M114" s="2" t="s">
        <v>32</v>
      </c>
      <c r="N114" s="2"/>
    </row>
    <row r="115" spans="1:14" s="1" customFormat="1" ht="105.75" customHeight="1" x14ac:dyDescent="0.25">
      <c r="A115" s="5" t="s">
        <v>28</v>
      </c>
      <c r="B115" s="5" t="s">
        <v>80</v>
      </c>
      <c r="C115" s="2"/>
      <c r="D115" s="2"/>
      <c r="E115" s="29" t="s">
        <v>54</v>
      </c>
      <c r="F115" s="2"/>
      <c r="G115" s="2"/>
      <c r="H115" s="2"/>
      <c r="I115" s="43">
        <v>2500</v>
      </c>
      <c r="J115" s="2"/>
      <c r="K115" s="2"/>
      <c r="L115" s="2"/>
      <c r="M115" s="2" t="s">
        <v>32</v>
      </c>
      <c r="N115" s="2"/>
    </row>
    <row r="116" spans="1:14" s="1" customFormat="1" ht="48" customHeight="1" x14ac:dyDescent="0.25">
      <c r="A116" s="5" t="s">
        <v>28</v>
      </c>
      <c r="B116" s="5" t="s">
        <v>80</v>
      </c>
      <c r="C116" s="2"/>
      <c r="D116" s="2"/>
      <c r="E116" s="29" t="s">
        <v>55</v>
      </c>
      <c r="F116" s="2"/>
      <c r="G116" s="2"/>
      <c r="H116" s="2"/>
      <c r="I116" s="43">
        <v>1020</v>
      </c>
      <c r="J116" s="2"/>
      <c r="K116" s="2"/>
      <c r="L116" s="2"/>
      <c r="M116" s="2" t="s">
        <v>32</v>
      </c>
      <c r="N116" s="2"/>
    </row>
    <row r="117" spans="1:14" s="1" customFormat="1" ht="48" customHeight="1" x14ac:dyDescent="0.25">
      <c r="A117" s="5" t="s">
        <v>28</v>
      </c>
      <c r="B117" s="5" t="s">
        <v>80</v>
      </c>
      <c r="C117" s="2"/>
      <c r="D117" s="2"/>
      <c r="E117" s="29" t="s">
        <v>56</v>
      </c>
      <c r="F117" s="2"/>
      <c r="G117" s="2"/>
      <c r="H117" s="2"/>
      <c r="I117" s="43">
        <v>12000</v>
      </c>
      <c r="J117" s="2"/>
      <c r="K117" s="2"/>
      <c r="L117" s="2"/>
      <c r="M117" s="2" t="s">
        <v>32</v>
      </c>
      <c r="N117" s="2"/>
    </row>
    <row r="118" spans="1:14" s="1" customFormat="1" ht="30.75" customHeight="1" x14ac:dyDescent="0.25">
      <c r="A118" s="5" t="s">
        <v>28</v>
      </c>
      <c r="B118" s="5" t="s">
        <v>80</v>
      </c>
      <c r="C118" s="2"/>
      <c r="D118" s="2"/>
      <c r="E118" s="29" t="s">
        <v>57</v>
      </c>
      <c r="F118" s="2"/>
      <c r="G118" s="2"/>
      <c r="H118" s="2"/>
      <c r="I118" s="43">
        <v>8000</v>
      </c>
      <c r="J118" s="2"/>
      <c r="K118" s="2"/>
      <c r="L118" s="2"/>
      <c r="M118" s="2" t="s">
        <v>32</v>
      </c>
      <c r="N118" s="2"/>
    </row>
    <row r="119" spans="1:14" s="1" customFormat="1" ht="48" customHeight="1" x14ac:dyDescent="0.25">
      <c r="A119" s="5" t="s">
        <v>28</v>
      </c>
      <c r="B119" s="5" t="s">
        <v>80</v>
      </c>
      <c r="C119" s="2"/>
      <c r="D119" s="2"/>
      <c r="E119" s="29" t="s">
        <v>58</v>
      </c>
      <c r="F119" s="2"/>
      <c r="G119" s="2"/>
      <c r="H119" s="2"/>
      <c r="I119" s="43">
        <v>35000</v>
      </c>
      <c r="J119" s="2"/>
      <c r="K119" s="2"/>
      <c r="L119" s="2"/>
      <c r="M119" s="2" t="s">
        <v>32</v>
      </c>
      <c r="N119" s="2"/>
    </row>
    <row r="120" spans="1:14" s="1" customFormat="1" ht="21" customHeight="1" x14ac:dyDescent="0.25">
      <c r="A120" s="55" t="s">
        <v>28</v>
      </c>
      <c r="B120" s="53"/>
      <c r="C120" s="53"/>
      <c r="D120" s="53"/>
      <c r="E120" s="56"/>
      <c r="F120" s="53"/>
      <c r="G120" s="53"/>
      <c r="H120" s="53"/>
      <c r="I120" s="58">
        <f>SUM(I109:I119)</f>
        <v>353737.83999999997</v>
      </c>
      <c r="J120" s="53"/>
      <c r="K120" s="53"/>
      <c r="L120" s="53"/>
      <c r="M120" s="53"/>
      <c r="N120" s="53"/>
    </row>
    <row r="121" spans="1:14" s="1" customFormat="1" ht="36.75" customHeight="1" x14ac:dyDescent="0.25">
      <c r="A121" s="149" t="s">
        <v>31</v>
      </c>
      <c r="B121" s="151" t="s">
        <v>80</v>
      </c>
      <c r="C121" s="151" t="s">
        <v>86</v>
      </c>
      <c r="D121" s="150"/>
      <c r="E121" s="151" t="s">
        <v>59</v>
      </c>
      <c r="F121" s="152"/>
      <c r="G121" s="150"/>
      <c r="H121" s="150"/>
      <c r="I121" s="153">
        <v>35000</v>
      </c>
      <c r="J121" s="154"/>
      <c r="K121" s="154"/>
      <c r="L121" s="154"/>
      <c r="M121" s="154" t="s">
        <v>32</v>
      </c>
      <c r="N121" s="138"/>
    </row>
    <row r="122" spans="1:14" s="1" customFormat="1" ht="36.75" customHeight="1" x14ac:dyDescent="0.25">
      <c r="A122" s="149" t="s">
        <v>31</v>
      </c>
      <c r="B122" s="151" t="s">
        <v>80</v>
      </c>
      <c r="C122" s="151" t="s">
        <v>86</v>
      </c>
      <c r="D122" s="150"/>
      <c r="E122" s="151" t="s">
        <v>59</v>
      </c>
      <c r="F122" s="152"/>
      <c r="G122" s="150"/>
      <c r="H122" s="150"/>
      <c r="I122" s="153">
        <v>38690.67</v>
      </c>
      <c r="J122" s="154"/>
      <c r="K122" s="154"/>
      <c r="L122" s="154"/>
      <c r="M122" s="154" t="s">
        <v>32</v>
      </c>
      <c r="N122" s="138"/>
    </row>
    <row r="123" spans="1:14" s="1" customFormat="1" ht="48" customHeight="1" x14ac:dyDescent="0.25">
      <c r="A123" s="5" t="s">
        <v>31</v>
      </c>
      <c r="B123" s="5" t="s">
        <v>80</v>
      </c>
      <c r="C123" s="2"/>
      <c r="D123" s="2"/>
      <c r="E123" s="29" t="s">
        <v>60</v>
      </c>
      <c r="F123" s="2"/>
      <c r="G123" s="2"/>
      <c r="H123" s="2"/>
      <c r="I123" s="43">
        <v>59500</v>
      </c>
      <c r="J123" s="71"/>
      <c r="K123" s="2"/>
      <c r="L123" s="2"/>
      <c r="M123" s="2" t="s">
        <v>32</v>
      </c>
      <c r="N123" s="2"/>
    </row>
    <row r="124" spans="1:14" s="1" customFormat="1" ht="80.25" customHeight="1" x14ac:dyDescent="0.25">
      <c r="A124" s="5" t="s">
        <v>31</v>
      </c>
      <c r="B124" s="5" t="s">
        <v>80</v>
      </c>
      <c r="C124" s="2"/>
      <c r="D124" s="2"/>
      <c r="E124" s="29" t="s">
        <v>61</v>
      </c>
      <c r="F124" s="2"/>
      <c r="G124" s="2"/>
      <c r="H124" s="2"/>
      <c r="I124" s="43">
        <v>600</v>
      </c>
      <c r="J124" s="71"/>
      <c r="K124" s="2"/>
      <c r="L124" s="2"/>
      <c r="M124" s="2" t="s">
        <v>32</v>
      </c>
      <c r="N124" s="2"/>
    </row>
    <row r="125" spans="1:14" s="1" customFormat="1" ht="45.75" customHeight="1" x14ac:dyDescent="0.25">
      <c r="A125" s="5" t="s">
        <v>31</v>
      </c>
      <c r="B125" s="5" t="s">
        <v>80</v>
      </c>
      <c r="C125" s="2"/>
      <c r="D125" s="2"/>
      <c r="E125" s="29" t="s">
        <v>62</v>
      </c>
      <c r="F125" s="2"/>
      <c r="G125" s="2"/>
      <c r="H125" s="2"/>
      <c r="I125" s="43">
        <v>3140</v>
      </c>
      <c r="J125" s="2"/>
      <c r="K125" s="2"/>
      <c r="L125" s="2"/>
      <c r="M125" s="2" t="s">
        <v>32</v>
      </c>
      <c r="N125" s="2"/>
    </row>
    <row r="126" spans="1:14" s="1" customFormat="1" ht="42.75" customHeight="1" x14ac:dyDescent="0.25">
      <c r="A126" s="5" t="s">
        <v>31</v>
      </c>
      <c r="B126" s="5" t="s">
        <v>80</v>
      </c>
      <c r="C126" s="2"/>
      <c r="D126" s="2"/>
      <c r="E126" s="29" t="s">
        <v>63</v>
      </c>
      <c r="F126" s="2"/>
      <c r="G126" s="2"/>
      <c r="H126" s="2"/>
      <c r="I126" s="43">
        <v>50960</v>
      </c>
      <c r="J126" s="2"/>
      <c r="K126" s="2"/>
      <c r="L126" s="2"/>
      <c r="M126" s="2" t="s">
        <v>32</v>
      </c>
      <c r="N126" s="2"/>
    </row>
    <row r="127" spans="1:14" s="1" customFormat="1" ht="45" customHeight="1" x14ac:dyDescent="0.25">
      <c r="A127" s="5" t="s">
        <v>31</v>
      </c>
      <c r="B127" s="5" t="s">
        <v>80</v>
      </c>
      <c r="C127" s="2"/>
      <c r="D127" s="2"/>
      <c r="E127" s="29" t="s">
        <v>65</v>
      </c>
      <c r="F127" s="2"/>
      <c r="G127" s="2"/>
      <c r="H127" s="2"/>
      <c r="I127" s="43">
        <v>1500</v>
      </c>
      <c r="J127" s="2"/>
      <c r="K127" s="2"/>
      <c r="L127" s="2"/>
      <c r="M127" s="2" t="s">
        <v>32</v>
      </c>
      <c r="N127" s="2"/>
    </row>
    <row r="128" spans="1:14" s="1" customFormat="1" ht="47.25" customHeight="1" x14ac:dyDescent="0.25">
      <c r="A128" s="5" t="s">
        <v>31</v>
      </c>
      <c r="B128" s="5" t="s">
        <v>80</v>
      </c>
      <c r="C128" s="2"/>
      <c r="D128" s="2"/>
      <c r="E128" s="29" t="s">
        <v>66</v>
      </c>
      <c r="F128" s="2"/>
      <c r="G128" s="2"/>
      <c r="H128" s="2"/>
      <c r="I128" s="43">
        <v>2800</v>
      </c>
      <c r="J128" s="2"/>
      <c r="K128" s="2"/>
      <c r="L128" s="2"/>
      <c r="M128" s="2" t="s">
        <v>32</v>
      </c>
      <c r="N128" s="2"/>
    </row>
    <row r="129" spans="1:246" s="1" customFormat="1" ht="39.75" customHeight="1" x14ac:dyDescent="0.25">
      <c r="A129" s="5" t="s">
        <v>31</v>
      </c>
      <c r="B129" s="5" t="s">
        <v>80</v>
      </c>
      <c r="C129" s="2"/>
      <c r="D129" s="2"/>
      <c r="E129" s="29" t="s">
        <v>67</v>
      </c>
      <c r="F129" s="2"/>
      <c r="G129" s="2"/>
      <c r="H129" s="2"/>
      <c r="I129" s="43">
        <v>2800</v>
      </c>
      <c r="J129" s="2"/>
      <c r="K129" s="2"/>
      <c r="L129" s="2"/>
      <c r="M129" s="2" t="s">
        <v>32</v>
      </c>
      <c r="N129" s="2"/>
    </row>
    <row r="130" spans="1:246" s="1" customFormat="1" ht="39.75" customHeight="1" x14ac:dyDescent="0.25">
      <c r="A130" s="5" t="s">
        <v>31</v>
      </c>
      <c r="B130" s="5" t="s">
        <v>80</v>
      </c>
      <c r="C130" s="2"/>
      <c r="D130" s="2"/>
      <c r="E130" s="29" t="s">
        <v>68</v>
      </c>
      <c r="F130" s="2"/>
      <c r="G130" s="2"/>
      <c r="H130" s="2"/>
      <c r="I130" s="43">
        <v>67110</v>
      </c>
      <c r="J130" s="2"/>
      <c r="K130" s="2"/>
      <c r="L130" s="2"/>
      <c r="M130" s="2" t="s">
        <v>32</v>
      </c>
      <c r="N130" s="2"/>
      <c r="O130" s="30"/>
      <c r="P130" s="31"/>
      <c r="Q130" s="31"/>
    </row>
    <row r="131" spans="1:246" s="1" customFormat="1" ht="29.25" customHeight="1" x14ac:dyDescent="0.25">
      <c r="A131" s="55" t="s">
        <v>31</v>
      </c>
      <c r="B131" s="62"/>
      <c r="C131" s="62"/>
      <c r="D131" s="62"/>
      <c r="E131" s="62"/>
      <c r="F131" s="62"/>
      <c r="G131" s="62"/>
      <c r="H131" s="62"/>
      <c r="I131" s="64">
        <f>SUM(I121:I130)</f>
        <v>262100.66999999998</v>
      </c>
      <c r="J131" s="62"/>
      <c r="K131" s="62"/>
      <c r="L131" s="62"/>
      <c r="M131" s="62"/>
      <c r="N131" s="62"/>
      <c r="O131" s="30"/>
      <c r="P131" s="44"/>
      <c r="Q131" s="31"/>
    </row>
    <row r="132" spans="1:246" s="1" customFormat="1" ht="29.25" customHeight="1" x14ac:dyDescent="0.25">
      <c r="A132" s="186" t="s">
        <v>101</v>
      </c>
      <c r="B132" s="187"/>
      <c r="C132" s="187"/>
      <c r="D132" s="187"/>
      <c r="E132" s="188"/>
      <c r="F132" s="82"/>
      <c r="G132" s="83"/>
      <c r="H132" s="83"/>
      <c r="I132" s="84">
        <f>I133+I136+I137</f>
        <v>6553308.8300000001</v>
      </c>
      <c r="J132" s="83" t="s">
        <v>146</v>
      </c>
      <c r="K132" s="83"/>
      <c r="L132" s="83"/>
      <c r="M132" s="83"/>
      <c r="N132" s="84" t="s">
        <v>147</v>
      </c>
      <c r="O132" s="168"/>
      <c r="P132" s="182"/>
      <c r="Q132" s="183"/>
    </row>
    <row r="133" spans="1:246" s="11" customFormat="1" ht="31.5" customHeight="1" x14ac:dyDescent="0.25">
      <c r="A133" s="210" t="s">
        <v>69</v>
      </c>
      <c r="B133" s="211"/>
      <c r="C133" s="211"/>
      <c r="D133" s="211"/>
      <c r="E133" s="212"/>
      <c r="F133" s="17"/>
      <c r="G133" s="18"/>
      <c r="H133" s="18"/>
      <c r="I133" s="19">
        <f>I47</f>
        <v>3290895.3600000003</v>
      </c>
      <c r="J133" s="20"/>
      <c r="K133" s="21"/>
      <c r="L133" s="21"/>
      <c r="M133" s="22"/>
      <c r="N133" s="23"/>
      <c r="O133" s="30"/>
      <c r="P133" s="44"/>
      <c r="Q133" s="31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</row>
    <row r="134" spans="1:246" s="11" customFormat="1" ht="31.5" customHeight="1" x14ac:dyDescent="0.25">
      <c r="A134" s="222" t="s">
        <v>100</v>
      </c>
      <c r="B134" s="223"/>
      <c r="C134" s="223"/>
      <c r="D134" s="223"/>
      <c r="E134" s="224"/>
      <c r="F134" s="85"/>
      <c r="G134" s="86"/>
      <c r="H134" s="173">
        <v>0.1</v>
      </c>
      <c r="I134" s="87">
        <f>I21+I37+I27+I39+I40+I20+I31+I33</f>
        <v>582504.80000000005</v>
      </c>
      <c r="J134" s="90">
        <f>I132*10/100</f>
        <v>655330.88299999991</v>
      </c>
      <c r="K134" s="88"/>
      <c r="L134" s="88"/>
      <c r="M134" s="89"/>
      <c r="N134" s="91">
        <f>J134-I134</f>
        <v>72826.082999999868</v>
      </c>
      <c r="O134" s="44"/>
      <c r="P134" s="31"/>
      <c r="Q134" s="31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</row>
    <row r="135" spans="1:246" s="1" customFormat="1" ht="31.5" customHeight="1" x14ac:dyDescent="0.25">
      <c r="A135" s="213" t="s">
        <v>140</v>
      </c>
      <c r="B135" s="214"/>
      <c r="C135" s="214"/>
      <c r="D135" s="214"/>
      <c r="E135" s="215"/>
      <c r="F135" s="92">
        <f>I135/I132*100</f>
        <v>19.056525983989069</v>
      </c>
      <c r="G135" s="24"/>
      <c r="H135" s="25">
        <v>0.15</v>
      </c>
      <c r="I135" s="26">
        <f>I35+I37+I45+I31</f>
        <v>1248833</v>
      </c>
      <c r="J135" s="26">
        <f>(I132-I136-I137)*15/100</f>
        <v>493634.30400000006</v>
      </c>
      <c r="K135" s="24"/>
      <c r="L135" s="24"/>
      <c r="M135" s="24"/>
      <c r="N135" s="26">
        <f>I135-J135</f>
        <v>755198.696</v>
      </c>
    </row>
    <row r="136" spans="1:246" s="1" customFormat="1" ht="30.75" customHeight="1" x14ac:dyDescent="0.25">
      <c r="A136" s="219" t="s">
        <v>74</v>
      </c>
      <c r="B136" s="220"/>
      <c r="C136" s="220"/>
      <c r="D136" s="220"/>
      <c r="E136" s="221"/>
      <c r="F136" s="39"/>
      <c r="G136" s="39"/>
      <c r="H136" s="40"/>
      <c r="I136" s="41">
        <f>I58</f>
        <v>1730685.04</v>
      </c>
      <c r="J136" s="39"/>
      <c r="K136" s="39"/>
      <c r="L136" s="39"/>
      <c r="M136" s="39"/>
      <c r="N136" s="39"/>
    </row>
    <row r="137" spans="1:246" ht="31.5" customHeight="1" x14ac:dyDescent="0.25">
      <c r="A137" s="216" t="s">
        <v>32</v>
      </c>
      <c r="B137" s="217"/>
      <c r="C137" s="217"/>
      <c r="D137" s="217"/>
      <c r="E137" s="218"/>
      <c r="F137" s="27"/>
      <c r="G137" s="27"/>
      <c r="H137" s="27"/>
      <c r="I137" s="28">
        <f>I63+I91+I96+I108+I120+I131+I81+I73+I68+I83+I85++I75</f>
        <v>1531728.43</v>
      </c>
      <c r="J137" s="28">
        <v>2000000</v>
      </c>
      <c r="K137" s="27"/>
      <c r="L137" s="27"/>
      <c r="M137" s="27"/>
      <c r="N137" s="28">
        <f>J137-I137</f>
        <v>468271.57000000007</v>
      </c>
    </row>
    <row r="138" spans="1:246" s="1" customFormat="1" ht="18" customHeight="1" x14ac:dyDescent="0.25">
      <c r="A138" s="209"/>
      <c r="B138" s="209"/>
      <c r="C138" s="209"/>
      <c r="D138" s="209"/>
    </row>
    <row r="139" spans="1:246" ht="21.75" customHeight="1" x14ac:dyDescent="0.25"/>
    <row r="140" spans="1:246" x14ac:dyDescent="0.25">
      <c r="A140" s="133">
        <v>42046</v>
      </c>
    </row>
  </sheetData>
  <mergeCells count="44">
    <mergeCell ref="Q25:W25"/>
    <mergeCell ref="Q26:W26"/>
    <mergeCell ref="Q27:W27"/>
    <mergeCell ref="Q28:W28"/>
    <mergeCell ref="Q29:W29"/>
    <mergeCell ref="A138:D138"/>
    <mergeCell ref="A133:E133"/>
    <mergeCell ref="A135:E135"/>
    <mergeCell ref="A137:E137"/>
    <mergeCell ref="A136:E136"/>
    <mergeCell ref="A134:E134"/>
    <mergeCell ref="A1:N3"/>
    <mergeCell ref="A4:N4"/>
    <mergeCell ref="A5:G5"/>
    <mergeCell ref="H5:N5"/>
    <mergeCell ref="A6:G6"/>
    <mergeCell ref="H6:N6"/>
    <mergeCell ref="A48:N48"/>
    <mergeCell ref="A7:G7"/>
    <mergeCell ref="H7:N7"/>
    <mergeCell ref="A8:G8"/>
    <mergeCell ref="H8:N8"/>
    <mergeCell ref="A9:G9"/>
    <mergeCell ref="H9:N9"/>
    <mergeCell ref="C14:C17"/>
    <mergeCell ref="D14:L14"/>
    <mergeCell ref="I15:I17"/>
    <mergeCell ref="J15:J17"/>
    <mergeCell ref="E22:E26"/>
    <mergeCell ref="P132:Q132"/>
    <mergeCell ref="A10:N10"/>
    <mergeCell ref="K15:L15"/>
    <mergeCell ref="L16:L17"/>
    <mergeCell ref="M14:M17"/>
    <mergeCell ref="A132:E132"/>
    <mergeCell ref="A11:N13"/>
    <mergeCell ref="N14:N17"/>
    <mergeCell ref="A14:A17"/>
    <mergeCell ref="B14:B17"/>
    <mergeCell ref="D15:D17"/>
    <mergeCell ref="E15:E17"/>
    <mergeCell ref="F15:F17"/>
    <mergeCell ref="G15:G17"/>
    <mergeCell ref="H15:H17"/>
  </mergeCells>
  <hyperlinks>
    <hyperlink ref="J15" location="_ftn1" display="_ftn1"/>
  </hyperlink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Юрьевна Шестакова</dc:creator>
  <cp:lastModifiedBy>Маргарита Юрьевна Шестакова</cp:lastModifiedBy>
  <cp:lastPrinted>2015-02-26T12:59:15Z</cp:lastPrinted>
  <dcterms:created xsi:type="dcterms:W3CDTF">2014-05-09T10:15:24Z</dcterms:created>
  <dcterms:modified xsi:type="dcterms:W3CDTF">2015-03-03T13:48:19Z</dcterms:modified>
</cp:coreProperties>
</file>